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746D506-C880-4AE7-A18D-B8158D386A4F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Debt Reduction Calculator" sheetId="2" r:id="rId1"/>
    <sheet name="Copyright" sheetId="4" r:id="rId2"/>
    <sheet name="Copyright-2" sheetId="5" state="hidden" r:id="rId3"/>
    <sheet name="Dummy" sheetId="3" state="hidden" r:id="rId4"/>
  </sheets>
  <externalReferences>
    <externalReference r:id="rId5"/>
  </externalReferences>
  <definedNames>
    <definedName name="Holiday">'[1]Bill Payment and Holidays'!$K$8:$K$26</definedName>
    <definedName name="_xlnm.Print_Area" localSheetId="0">'Debt Reduction Calculator'!#REF!</definedName>
    <definedName name="YearPeriod">'[1]Bill Payment and Holidays'!$O$3:$O$368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2" l="1"/>
  <c r="B13" i="2"/>
  <c r="B12" i="2"/>
  <c r="B11" i="2"/>
  <c r="B10" i="2"/>
  <c r="B18" i="2"/>
  <c r="B17" i="2"/>
  <c r="B16" i="2"/>
  <c r="B15" i="2"/>
  <c r="A10" i="2"/>
  <c r="A14" i="2"/>
  <c r="A13" i="2"/>
  <c r="A12" i="2"/>
  <c r="A11" i="2"/>
  <c r="A18" i="2"/>
  <c r="A17" i="2"/>
  <c r="A16" i="2"/>
  <c r="A15" i="2"/>
  <c r="H11" i="2" l="1"/>
  <c r="C2" i="3" l="1"/>
  <c r="C1" i="3" l="1"/>
  <c r="L16" i="3" s="1"/>
  <c r="L5" i="3" l="1"/>
  <c r="H10" i="2"/>
  <c r="P14" i="2" l="1"/>
  <c r="D25" i="3" l="1"/>
  <c r="F24" i="3"/>
  <c r="B24" i="3"/>
  <c r="D23" i="3"/>
  <c r="F22" i="3"/>
  <c r="B22" i="3"/>
  <c r="D21" i="3"/>
  <c r="F20" i="3"/>
  <c r="B20" i="3"/>
  <c r="D19" i="3"/>
  <c r="F18" i="3"/>
  <c r="B18" i="3"/>
  <c r="D17" i="3"/>
  <c r="F16" i="3"/>
  <c r="B16" i="3"/>
  <c r="F25" i="3"/>
  <c r="D24" i="3"/>
  <c r="B23" i="3"/>
  <c r="F21" i="3"/>
  <c r="D20" i="3"/>
  <c r="B19" i="3"/>
  <c r="F17" i="3"/>
  <c r="D16" i="3"/>
  <c r="E25" i="3"/>
  <c r="G24" i="3"/>
  <c r="C24" i="3"/>
  <c r="E23" i="3"/>
  <c r="G22" i="3"/>
  <c r="C22" i="3"/>
  <c r="E21" i="3"/>
  <c r="C20" i="3"/>
  <c r="G18" i="3"/>
  <c r="C18" i="3"/>
  <c r="G25" i="3"/>
  <c r="C25" i="3"/>
  <c r="E24" i="3"/>
  <c r="G23" i="3"/>
  <c r="C23" i="3"/>
  <c r="E22" i="3"/>
  <c r="G21" i="3"/>
  <c r="C21" i="3"/>
  <c r="E20" i="3"/>
  <c r="C19" i="3"/>
  <c r="E18" i="3"/>
  <c r="C17" i="3"/>
  <c r="E16" i="3"/>
  <c r="B25" i="3"/>
  <c r="F23" i="3"/>
  <c r="D22" i="3"/>
  <c r="B21" i="3"/>
  <c r="F19" i="3"/>
  <c r="D18" i="3"/>
  <c r="B17" i="3"/>
  <c r="E19" i="3"/>
  <c r="E17" i="3"/>
  <c r="C16" i="3"/>
  <c r="D14" i="3"/>
  <c r="F13" i="3"/>
  <c r="B13" i="3"/>
  <c r="D12" i="3"/>
  <c r="F11" i="3"/>
  <c r="B11" i="3"/>
  <c r="D10" i="3"/>
  <c r="F9" i="3"/>
  <c r="B9" i="3"/>
  <c r="D8" i="3"/>
  <c r="F7" i="3"/>
  <c r="B7" i="3"/>
  <c r="D6" i="3"/>
  <c r="F5" i="3"/>
  <c r="B5" i="3"/>
  <c r="B14" i="3"/>
  <c r="F12" i="3"/>
  <c r="B12" i="3"/>
  <c r="F10" i="3"/>
  <c r="D9" i="3"/>
  <c r="B8" i="3"/>
  <c r="F6" i="3"/>
  <c r="D5" i="3"/>
  <c r="E14" i="3"/>
  <c r="C13" i="3"/>
  <c r="G11" i="3"/>
  <c r="G14" i="3"/>
  <c r="C14" i="3"/>
  <c r="E13" i="3"/>
  <c r="G12" i="3"/>
  <c r="C12" i="3"/>
  <c r="E11" i="3"/>
  <c r="G10" i="3"/>
  <c r="C10" i="3"/>
  <c r="E9" i="3"/>
  <c r="C8" i="3"/>
  <c r="E7" i="3"/>
  <c r="C6" i="3"/>
  <c r="E5" i="3"/>
  <c r="F14" i="3"/>
  <c r="D13" i="3"/>
  <c r="D11" i="3"/>
  <c r="B10" i="3"/>
  <c r="F8" i="3"/>
  <c r="D7" i="3"/>
  <c r="B6" i="3"/>
  <c r="G13" i="3"/>
  <c r="E12" i="3"/>
  <c r="E10" i="3"/>
  <c r="C11" i="3"/>
  <c r="G7" i="3"/>
  <c r="C5" i="3"/>
  <c r="C7" i="3"/>
  <c r="C9" i="3"/>
  <c r="E6" i="3"/>
  <c r="E8" i="3"/>
  <c r="H12" i="3" l="1"/>
  <c r="J12" i="3" s="1"/>
  <c r="H14" i="3"/>
  <c r="J14" i="3" s="1"/>
  <c r="K16" i="3"/>
  <c r="M16" i="3" s="1"/>
  <c r="H21" i="3"/>
  <c r="H7" i="3"/>
  <c r="H13" i="3"/>
  <c r="H10" i="3"/>
  <c r="H18" i="3"/>
  <c r="H23" i="3"/>
  <c r="H11" i="3"/>
  <c r="H22" i="3"/>
  <c r="H24" i="3"/>
  <c r="H25" i="3"/>
  <c r="K5" i="3"/>
  <c r="H14" i="2"/>
  <c r="H13" i="2"/>
  <c r="H12" i="2"/>
  <c r="O16" i="3" l="1"/>
  <c r="Q14" i="2" s="1"/>
  <c r="R16" i="3"/>
  <c r="I12" i="3"/>
  <c r="I14" i="3"/>
  <c r="N17" i="3"/>
  <c r="P16" i="3"/>
  <c r="R14" i="2" s="1"/>
  <c r="J24" i="3"/>
  <c r="I24" i="3"/>
  <c r="J23" i="3"/>
  <c r="I23" i="3"/>
  <c r="G19" i="3"/>
  <c r="G8" i="3"/>
  <c r="H8" i="3" s="1"/>
  <c r="J25" i="3"/>
  <c r="I25" i="3"/>
  <c r="J13" i="3"/>
  <c r="I13" i="3"/>
  <c r="G5" i="3"/>
  <c r="G20" i="3"/>
  <c r="J11" i="3"/>
  <c r="I11" i="3"/>
  <c r="J18" i="3"/>
  <c r="I18" i="3"/>
  <c r="J7" i="3"/>
  <c r="I7" i="3"/>
  <c r="G17" i="3"/>
  <c r="G6" i="3"/>
  <c r="H6" i="3" s="1"/>
  <c r="G16" i="3"/>
  <c r="Q16" i="3" s="1"/>
  <c r="G9" i="3"/>
  <c r="H9" i="3" s="1"/>
  <c r="J22" i="3"/>
  <c r="I22" i="3"/>
  <c r="J10" i="3"/>
  <c r="I10" i="3"/>
  <c r="J21" i="3"/>
  <c r="I21" i="3"/>
  <c r="M5" i="3"/>
  <c r="I14" i="2"/>
  <c r="I12" i="2"/>
  <c r="I13" i="2"/>
  <c r="I11" i="2"/>
  <c r="I10" i="2"/>
  <c r="F4" i="2"/>
  <c r="S16" i="3" l="1"/>
  <c r="S14" i="2" s="1"/>
  <c r="O5" i="3"/>
  <c r="M13" i="2" s="1"/>
  <c r="R5" i="3"/>
  <c r="H5" i="3"/>
  <c r="J5" i="3" s="1"/>
  <c r="Q5" i="3"/>
  <c r="Q17" i="3"/>
  <c r="K12" i="2"/>
  <c r="J4" i="2"/>
  <c r="J9" i="3"/>
  <c r="I9" i="3"/>
  <c r="J8" i="3"/>
  <c r="I8" i="3"/>
  <c r="H16" i="3"/>
  <c r="H19" i="3"/>
  <c r="H17" i="3"/>
  <c r="J6" i="3"/>
  <c r="I6" i="3"/>
  <c r="H20" i="3"/>
  <c r="L17" i="3"/>
  <c r="N6" i="3"/>
  <c r="Q6" i="3" s="1"/>
  <c r="P5" i="3"/>
  <c r="N13" i="2" s="1"/>
  <c r="J13" i="2"/>
  <c r="K13" i="2"/>
  <c r="J12" i="2"/>
  <c r="J10" i="2"/>
  <c r="J14" i="2"/>
  <c r="K14" i="2"/>
  <c r="K11" i="2"/>
  <c r="J11" i="2"/>
  <c r="K10" i="2"/>
  <c r="J6" i="2" l="1"/>
  <c r="S5" i="3"/>
  <c r="O13" i="2" s="1"/>
  <c r="I5" i="3"/>
  <c r="J5" i="2"/>
  <c r="J20" i="3"/>
  <c r="I20" i="3"/>
  <c r="K17" i="3"/>
  <c r="J17" i="3"/>
  <c r="I17" i="3"/>
  <c r="J16" i="3"/>
  <c r="I16" i="3"/>
  <c r="J19" i="3"/>
  <c r="I19" i="3"/>
  <c r="L6" i="3"/>
  <c r="K6" i="3"/>
  <c r="M6" i="3" s="1"/>
  <c r="R6" i="3" s="1"/>
  <c r="S6" i="3" s="1"/>
  <c r="N7" i="3" l="1"/>
  <c r="Q7" i="3" s="1"/>
  <c r="O6" i="3"/>
  <c r="M12" i="2" s="1"/>
  <c r="L13" i="2"/>
  <c r="L12" i="2"/>
  <c r="M17" i="3"/>
  <c r="P6" i="3"/>
  <c r="N12" i="2" s="1"/>
  <c r="O17" i="3" l="1"/>
  <c r="R17" i="3"/>
  <c r="S17" i="3" s="1"/>
  <c r="K7" i="3"/>
  <c r="M7" i="3" s="1"/>
  <c r="N18" i="3"/>
  <c r="Q18" i="3" s="1"/>
  <c r="P17" i="3"/>
  <c r="O12" i="2"/>
  <c r="L7" i="3"/>
  <c r="O7" i="3" l="1"/>
  <c r="M10" i="2" s="1"/>
  <c r="R7" i="3"/>
  <c r="S7" i="3" s="1"/>
  <c r="N8" i="3"/>
  <c r="K18" i="3"/>
  <c r="L18" i="3"/>
  <c r="L10" i="2"/>
  <c r="P7" i="3"/>
  <c r="N10" i="2" s="1"/>
  <c r="P13" i="2" l="1"/>
  <c r="K8" i="3"/>
  <c r="M8" i="3" s="1"/>
  <c r="R8" i="3" s="1"/>
  <c r="Q8" i="3"/>
  <c r="O10" i="2"/>
  <c r="M18" i="3"/>
  <c r="R18" i="3" s="1"/>
  <c r="S18" i="3" s="1"/>
  <c r="L8" i="3"/>
  <c r="L11" i="2" s="1"/>
  <c r="S8" i="3" l="1"/>
  <c r="O11" i="2" s="1"/>
  <c r="O8" i="3"/>
  <c r="M11" i="2" s="1"/>
  <c r="N9" i="3"/>
  <c r="O18" i="3"/>
  <c r="P8" i="3"/>
  <c r="N11" i="2" s="1"/>
  <c r="N19" i="3"/>
  <c r="Q19" i="3" s="1"/>
  <c r="P18" i="3"/>
  <c r="R13" i="2" l="1"/>
  <c r="Q13" i="2"/>
  <c r="S13" i="2"/>
  <c r="K9" i="3"/>
  <c r="M9" i="3" s="1"/>
  <c r="N10" i="3" s="1"/>
  <c r="Q9" i="3"/>
  <c r="L9" i="3"/>
  <c r="K19" i="3"/>
  <c r="L19" i="3"/>
  <c r="P10" i="2" l="1"/>
  <c r="K10" i="3"/>
  <c r="M10" i="3" s="1"/>
  <c r="Q10" i="3"/>
  <c r="P9" i="3"/>
  <c r="L10" i="3" s="1"/>
  <c r="O9" i="3"/>
  <c r="M14" i="2" s="1"/>
  <c r="N4" i="2" s="1"/>
  <c r="R9" i="3"/>
  <c r="S9" i="3" s="1"/>
  <c r="L14" i="2"/>
  <c r="M19" i="3"/>
  <c r="R19" i="3" s="1"/>
  <c r="S19" i="3" s="1"/>
  <c r="S10" i="2" l="1"/>
  <c r="N14" i="2"/>
  <c r="N5" i="2" s="1"/>
  <c r="O10" i="3"/>
  <c r="R10" i="3"/>
  <c r="S10" i="3" s="1"/>
  <c r="O14" i="2"/>
  <c r="N6" i="2" s="1"/>
  <c r="P19" i="3"/>
  <c r="O19" i="3"/>
  <c r="N20" i="3"/>
  <c r="Q20" i="3" s="1"/>
  <c r="N11" i="3"/>
  <c r="R10" i="2" l="1"/>
  <c r="Q10" i="2"/>
  <c r="K11" i="3"/>
  <c r="Q11" i="3"/>
  <c r="L20" i="3"/>
  <c r="K20" i="3"/>
  <c r="P10" i="3"/>
  <c r="L11" i="3" s="1"/>
  <c r="P12" i="2" l="1"/>
  <c r="P11" i="2"/>
  <c r="M20" i="3"/>
  <c r="M11" i="3"/>
  <c r="O11" i="3" l="1"/>
  <c r="R11" i="3"/>
  <c r="S11" i="3" s="1"/>
  <c r="O20" i="3"/>
  <c r="R20" i="3"/>
  <c r="S20" i="3" s="1"/>
  <c r="N21" i="3"/>
  <c r="Q21" i="3" s="1"/>
  <c r="P20" i="3"/>
  <c r="N12" i="3"/>
  <c r="Q12" i="2" l="1"/>
  <c r="Q11" i="2"/>
  <c r="S12" i="2"/>
  <c r="S11" i="2"/>
  <c r="R12" i="2"/>
  <c r="R11" i="2"/>
  <c r="K12" i="3"/>
  <c r="Q12" i="3"/>
  <c r="L21" i="3"/>
  <c r="K21" i="3"/>
  <c r="P11" i="3"/>
  <c r="L12" i="3" s="1"/>
  <c r="R6" i="2" l="1"/>
  <c r="R5" i="2"/>
  <c r="R4" i="2"/>
  <c r="M21" i="3"/>
  <c r="M12" i="3"/>
  <c r="O12" i="3" l="1"/>
  <c r="R12" i="3"/>
  <c r="S12" i="3" s="1"/>
  <c r="O21" i="3"/>
  <c r="R21" i="3"/>
  <c r="S21" i="3" s="1"/>
  <c r="N22" i="3"/>
  <c r="Q22" i="3" s="1"/>
  <c r="P21" i="3"/>
  <c r="L22" i="3" s="1"/>
  <c r="N13" i="3"/>
  <c r="K13" i="3" l="1"/>
  <c r="Q13" i="3"/>
  <c r="K22" i="3"/>
  <c r="P12" i="3"/>
  <c r="L13" i="3" s="1"/>
  <c r="M22" i="3" l="1"/>
  <c r="M13" i="3"/>
  <c r="O13" i="3" l="1"/>
  <c r="R13" i="3"/>
  <c r="S13" i="3" s="1"/>
  <c r="O22" i="3"/>
  <c r="R22" i="3"/>
  <c r="S22" i="3" s="1"/>
  <c r="N23" i="3"/>
  <c r="Q23" i="3" s="1"/>
  <c r="P22" i="3"/>
  <c r="L23" i="3" s="1"/>
  <c r="N14" i="3"/>
  <c r="K14" i="3" l="1"/>
  <c r="Q14" i="3"/>
  <c r="K23" i="3"/>
  <c r="P13" i="3"/>
  <c r="L14" i="3" s="1"/>
  <c r="M23" i="3" l="1"/>
  <c r="M14" i="3"/>
  <c r="O14" i="3" l="1"/>
  <c r="R14" i="3"/>
  <c r="S14" i="3" s="1"/>
  <c r="O23" i="3"/>
  <c r="R23" i="3"/>
  <c r="S23" i="3" s="1"/>
  <c r="N24" i="3"/>
  <c r="Q24" i="3" s="1"/>
  <c r="P23" i="3"/>
  <c r="L24" i="3" s="1"/>
  <c r="K24" i="3" l="1"/>
  <c r="P14" i="3"/>
  <c r="M24" i="3" l="1"/>
  <c r="O24" i="3" l="1"/>
  <c r="R24" i="3"/>
  <c r="S24" i="3" s="1"/>
  <c r="N25" i="3"/>
  <c r="Q25" i="3" s="1"/>
  <c r="P24" i="3"/>
  <c r="L25" i="3" s="1"/>
  <c r="K25" i="3" l="1"/>
  <c r="M25" i="3" l="1"/>
  <c r="O25" i="3" l="1"/>
  <c r="R25" i="3"/>
  <c r="S25" i="3" s="1"/>
  <c r="P25" i="3"/>
</calcChain>
</file>

<file path=xl/sharedStrings.xml><?xml version="1.0" encoding="utf-8"?>
<sst xmlns="http://schemas.openxmlformats.org/spreadsheetml/2006/main" count="72" uniqueCount="51">
  <si>
    <t>Total Interest</t>
  </si>
  <si>
    <t>Minimum Payment</t>
  </si>
  <si>
    <t>Credit Card 1</t>
  </si>
  <si>
    <t>Credit Card 2</t>
  </si>
  <si>
    <t>Credit Card 3</t>
  </si>
  <si>
    <t>Credit Card 4</t>
  </si>
  <si>
    <t>Personal Loan</t>
  </si>
  <si>
    <t>Balance</t>
  </si>
  <si>
    <t>Other</t>
  </si>
  <si>
    <t>balance</t>
  </si>
  <si>
    <t>months to payoff</t>
  </si>
  <si>
    <t>extra payment</t>
  </si>
  <si>
    <t>date</t>
  </si>
  <si>
    <t>last date</t>
  </si>
  <si>
    <t>Last Date</t>
  </si>
  <si>
    <t>HI</t>
  </si>
  <si>
    <t>LB</t>
  </si>
  <si>
    <t>Last Payment Date</t>
  </si>
  <si>
    <t>total interest</t>
  </si>
  <si>
    <t>total payment 1</t>
  </si>
  <si>
    <t>total payment 2</t>
  </si>
  <si>
    <t>1=LB, 2=HI</t>
  </si>
  <si>
    <t>CC Name</t>
  </si>
  <si>
    <t>Balance at c1 date</t>
  </si>
  <si>
    <t>APR</t>
  </si>
  <si>
    <t>min pay</t>
  </si>
  <si>
    <t>min pay2</t>
  </si>
  <si>
    <t>months to po</t>
  </si>
  <si>
    <t>last pay date</t>
  </si>
  <si>
    <t>total int</t>
  </si>
  <si>
    <t>Lowest Balance</t>
  </si>
  <si>
    <t>Highest Interest</t>
  </si>
  <si>
    <t>Name</t>
  </si>
  <si>
    <t>%</t>
  </si>
  <si>
    <t>Amount</t>
  </si>
  <si>
    <t>Monthly</t>
  </si>
  <si>
    <t>Start EP</t>
  </si>
  <si>
    <t># of months</t>
  </si>
  <si>
    <t>DEBT REDUCTION CALCULATOR</t>
  </si>
  <si>
    <t>Total Minimum Payment - Monthly</t>
  </si>
  <si>
    <t>Additional Payment - Monthly</t>
  </si>
  <si>
    <t>Date of current balance</t>
  </si>
  <si>
    <t>LOWEST BALANCE METHOD</t>
  </si>
  <si>
    <t>Total Pay Off Months</t>
  </si>
  <si>
    <t>MINIMUM PAYMENT</t>
  </si>
  <si>
    <t>Total Interest Paid</t>
  </si>
  <si>
    <t>HIGHEST INTEREST METHOD</t>
  </si>
  <si>
    <t>salah</t>
  </si>
  <si>
    <t xml:space="preserve">Need help? Please see this page for information: </t>
  </si>
  <si>
    <t>https://exceltemplate.net/support/</t>
  </si>
  <si>
    <t>© 2021 - ExcelTemplate.net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</si>
</sst>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_);\(0\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44" fontId="2" fillId="3" borderId="1" xfId="2" applyFont="1" applyFill="1" applyBorder="1" applyProtection="1"/>
    <xf numFmtId="2" fontId="2" fillId="2" borderId="1" xfId="1" applyNumberFormat="1" applyFont="1" applyFill="1" applyBorder="1" applyAlignment="1" applyProtection="1">
      <alignment horizontal="center"/>
    </xf>
    <xf numFmtId="44" fontId="2" fillId="2" borderId="1" xfId="0" applyNumberFormat="1" applyFont="1" applyFill="1" applyBorder="1" applyProtection="1"/>
    <xf numFmtId="10" fontId="2" fillId="3" borderId="1" xfId="3" applyNumberFormat="1" applyFont="1" applyFill="1" applyBorder="1" applyProtection="1">
      <protection locked="0"/>
    </xf>
    <xf numFmtId="10" fontId="2" fillId="3" borderId="1" xfId="3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/>
    <xf numFmtId="15" fontId="0" fillId="0" borderId="0" xfId="0" applyNumberFormat="1"/>
    <xf numFmtId="164" fontId="2" fillId="2" borderId="1" xfId="1" applyNumberFormat="1" applyFont="1" applyFill="1" applyBorder="1" applyAlignment="1" applyProtection="1">
      <alignment horizontal="center"/>
    </xf>
    <xf numFmtId="44" fontId="0" fillId="0" borderId="0" xfId="0" applyNumberFormat="1"/>
    <xf numFmtId="0" fontId="0" fillId="0" borderId="0" xfId="0" applyFont="1" applyAlignment="1">
      <alignment vertical="center"/>
    </xf>
    <xf numFmtId="164" fontId="0" fillId="0" borderId="0" xfId="0" applyNumberFormat="1"/>
    <xf numFmtId="0" fontId="0" fillId="0" borderId="1" xfId="0" applyBorder="1"/>
    <xf numFmtId="2" fontId="0" fillId="0" borderId="0" xfId="0" applyNumberFormat="1"/>
    <xf numFmtId="44" fontId="2" fillId="0" borderId="1" xfId="2" applyFont="1" applyFill="1" applyBorder="1" applyProtection="1"/>
    <xf numFmtId="43" fontId="0" fillId="0" borderId="0" xfId="1" applyFont="1"/>
    <xf numFmtId="43" fontId="0" fillId="0" borderId="0" xfId="0" applyNumberFormat="1"/>
    <xf numFmtId="0" fontId="4" fillId="5" borderId="5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1" fontId="3" fillId="6" borderId="1" xfId="0" applyNumberFormat="1" applyFont="1" applyFill="1" applyBorder="1" applyAlignment="1">
      <alignment vertical="center"/>
    </xf>
    <xf numFmtId="166" fontId="3" fillId="10" borderId="1" xfId="0" applyNumberFormat="1" applyFont="1" applyFill="1" applyBorder="1" applyAlignment="1">
      <alignment vertical="center"/>
    </xf>
    <xf numFmtId="166" fontId="3" fillId="8" borderId="1" xfId="0" applyNumberFormat="1" applyFont="1" applyFill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164" fontId="3" fillId="10" borderId="1" xfId="0" applyNumberFormat="1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 vertical="center"/>
    </xf>
    <xf numFmtId="44" fontId="3" fillId="10" borderId="1" xfId="0" applyNumberFormat="1" applyFont="1" applyFill="1" applyBorder="1" applyAlignment="1">
      <alignment vertical="center"/>
    </xf>
    <xf numFmtId="44" fontId="3" fillId="8" borderId="1" xfId="0" applyNumberFormat="1" applyFont="1" applyFill="1" applyBorder="1" applyAlignment="1">
      <alignment vertical="center"/>
    </xf>
    <xf numFmtId="15" fontId="0" fillId="4" borderId="0" xfId="0" applyNumberFormat="1" applyFill="1" applyAlignment="1">
      <alignment vertical="center"/>
    </xf>
    <xf numFmtId="165" fontId="0" fillId="4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4" fontId="2" fillId="0" borderId="1" xfId="2" applyFont="1" applyFill="1" applyBorder="1" applyAlignment="1" applyProtection="1">
      <alignment vertical="center"/>
    </xf>
    <xf numFmtId="10" fontId="2" fillId="0" borderId="1" xfId="3" applyNumberFormat="1" applyFont="1" applyFill="1" applyBorder="1" applyAlignment="1" applyProtection="1">
      <alignment vertical="center"/>
      <protection locked="0"/>
    </xf>
    <xf numFmtId="10" fontId="2" fillId="0" borderId="1" xfId="3" applyNumberFormat="1" applyFont="1" applyFill="1" applyBorder="1" applyAlignment="1" applyProtection="1">
      <alignment horizontal="right" vertical="center"/>
    </xf>
    <xf numFmtId="44" fontId="2" fillId="4" borderId="1" xfId="2" applyFont="1" applyFill="1" applyBorder="1" applyAlignment="1" applyProtection="1">
      <alignment vertical="center"/>
    </xf>
    <xf numFmtId="1" fontId="2" fillId="4" borderId="1" xfId="1" applyNumberFormat="1" applyFont="1" applyFill="1" applyBorder="1" applyAlignment="1" applyProtection="1">
      <alignment horizontal="center" vertical="center"/>
    </xf>
    <xf numFmtId="164" fontId="2" fillId="4" borderId="1" xfId="1" applyNumberFormat="1" applyFont="1" applyFill="1" applyBorder="1" applyAlignment="1" applyProtection="1">
      <alignment horizontal="center" vertical="center"/>
    </xf>
    <xf numFmtId="44" fontId="2" fillId="4" borderId="1" xfId="0" applyNumberFormat="1" applyFont="1" applyFill="1" applyBorder="1" applyAlignment="1" applyProtection="1">
      <alignment vertical="center"/>
    </xf>
    <xf numFmtId="44" fontId="2" fillId="9" borderId="1" xfId="0" applyNumberFormat="1" applyFont="1" applyFill="1" applyBorder="1" applyAlignment="1" applyProtection="1">
      <alignment vertical="center"/>
    </xf>
    <xf numFmtId="44" fontId="2" fillId="7" borderId="1" xfId="0" applyNumberFormat="1" applyFont="1" applyFill="1" applyBorder="1" applyAlignment="1" applyProtection="1">
      <alignment vertical="center"/>
    </xf>
    <xf numFmtId="0" fontId="0" fillId="4" borderId="1" xfId="0" applyFill="1" applyBorder="1" applyAlignment="1">
      <alignment vertical="center"/>
    </xf>
    <xf numFmtId="1" fontId="0" fillId="4" borderId="1" xfId="0" applyNumberFormat="1" applyFill="1" applyBorder="1" applyAlignment="1">
      <alignment vertical="center"/>
    </xf>
    <xf numFmtId="43" fontId="0" fillId="9" borderId="1" xfId="1" applyFont="1" applyFill="1" applyBorder="1" applyAlignment="1">
      <alignment vertical="center"/>
    </xf>
    <xf numFmtId="44" fontId="0" fillId="0" borderId="1" xfId="2" applyFont="1" applyFill="1" applyBorder="1" applyAlignment="1">
      <alignment vertical="center"/>
    </xf>
    <xf numFmtId="0" fontId="0" fillId="9" borderId="1" xfId="1" applyNumberFormat="1" applyFont="1" applyFill="1" applyBorder="1" applyAlignment="1">
      <alignment horizontal="center" vertical="center"/>
    </xf>
    <xf numFmtId="0" fontId="0" fillId="7" borderId="1" xfId="1" applyNumberFormat="1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44" fontId="0" fillId="3" borderId="1" xfId="0" applyNumberFormat="1" applyFill="1" applyBorder="1" applyAlignment="1">
      <alignment vertical="center"/>
    </xf>
    <xf numFmtId="15" fontId="0" fillId="3" borderId="1" xfId="0" applyNumberForma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8" fillId="0" borderId="0" xfId="5" applyFont="1"/>
    <xf numFmtId="0" fontId="9" fillId="0" borderId="0" xfId="5" applyFont="1"/>
    <xf numFmtId="0" fontId="11" fillId="0" borderId="0" xfId="6" applyFont="1"/>
    <xf numFmtId="0" fontId="8" fillId="0" borderId="0" xfId="5" applyFont="1" applyAlignment="1"/>
    <xf numFmtId="0" fontId="12" fillId="0" borderId="0" xfId="6" applyFont="1" applyAlignment="1"/>
    <xf numFmtId="0" fontId="7" fillId="0" borderId="0" xfId="5"/>
    <xf numFmtId="0" fontId="3" fillId="1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8" fillId="0" borderId="0" xfId="5" applyFont="1" applyAlignment="1">
      <alignment horizontal="left"/>
    </xf>
    <xf numFmtId="0" fontId="12" fillId="0" borderId="0" xfId="6" applyFont="1" applyAlignment="1">
      <alignment horizontal="left"/>
    </xf>
  </cellXfs>
  <cellStyles count="7">
    <cellStyle name="Comma" xfId="1" builtinId="3"/>
    <cellStyle name="Currency" xfId="2" builtinId="4"/>
    <cellStyle name="Hyperlink 2" xfId="6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am%20Files/Excelo/Final%202/Bill%20Payment%20Organizer%20V1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Weekly"/>
      <sheetName val="Bill Payment and Holidays"/>
      <sheetName val="More Payment Planner"/>
    </sheetNames>
    <sheetDataSet>
      <sheetData sheetId="0"/>
      <sheetData sheetId="1"/>
      <sheetData sheetId="2">
        <row r="3">
          <cell r="O3">
            <v>43101</v>
          </cell>
        </row>
        <row r="4">
          <cell r="O4">
            <v>43102</v>
          </cell>
        </row>
        <row r="5">
          <cell r="O5">
            <v>43103</v>
          </cell>
        </row>
        <row r="6">
          <cell r="O6">
            <v>43104</v>
          </cell>
        </row>
        <row r="7">
          <cell r="O7">
            <v>43105</v>
          </cell>
        </row>
        <row r="8">
          <cell r="K8">
            <v>43101</v>
          </cell>
          <cell r="O8">
            <v>43106</v>
          </cell>
        </row>
        <row r="9">
          <cell r="K9">
            <v>43115</v>
          </cell>
          <cell r="O9">
            <v>43107</v>
          </cell>
        </row>
        <row r="10">
          <cell r="K10">
            <v>43150</v>
          </cell>
          <cell r="O10">
            <v>43108</v>
          </cell>
        </row>
        <row r="11">
          <cell r="K11">
            <v>43248</v>
          </cell>
          <cell r="O11">
            <v>43109</v>
          </cell>
        </row>
        <row r="12">
          <cell r="K12">
            <v>43285</v>
          </cell>
          <cell r="O12">
            <v>43110</v>
          </cell>
        </row>
        <row r="13">
          <cell r="K13">
            <v>43346</v>
          </cell>
          <cell r="O13">
            <v>43111</v>
          </cell>
        </row>
        <row r="14">
          <cell r="K14">
            <v>43415</v>
          </cell>
          <cell r="O14">
            <v>43112</v>
          </cell>
        </row>
        <row r="15">
          <cell r="K15">
            <v>43381</v>
          </cell>
          <cell r="O15">
            <v>43113</v>
          </cell>
        </row>
        <row r="16">
          <cell r="K16">
            <v>43426</v>
          </cell>
          <cell r="O16">
            <v>43114</v>
          </cell>
        </row>
        <row r="17">
          <cell r="K17">
            <v>43459</v>
          </cell>
          <cell r="O17">
            <v>43115</v>
          </cell>
        </row>
        <row r="18">
          <cell r="O18">
            <v>43116</v>
          </cell>
        </row>
        <row r="19">
          <cell r="O19">
            <v>43117</v>
          </cell>
        </row>
        <row r="20">
          <cell r="O20">
            <v>43118</v>
          </cell>
        </row>
        <row r="21">
          <cell r="O21">
            <v>43119</v>
          </cell>
        </row>
        <row r="22">
          <cell r="O22">
            <v>43120</v>
          </cell>
        </row>
        <row r="23">
          <cell r="O23">
            <v>43121</v>
          </cell>
        </row>
        <row r="24">
          <cell r="O24">
            <v>43122</v>
          </cell>
        </row>
        <row r="25">
          <cell r="O25">
            <v>43123</v>
          </cell>
        </row>
        <row r="26">
          <cell r="O26">
            <v>43124</v>
          </cell>
        </row>
        <row r="27">
          <cell r="O27">
            <v>43125</v>
          </cell>
        </row>
        <row r="28">
          <cell r="O28">
            <v>43126</v>
          </cell>
        </row>
        <row r="29">
          <cell r="O29">
            <v>43127</v>
          </cell>
        </row>
        <row r="30">
          <cell r="O30">
            <v>43128</v>
          </cell>
        </row>
        <row r="31">
          <cell r="O31">
            <v>43129</v>
          </cell>
        </row>
        <row r="32">
          <cell r="O32">
            <v>43130</v>
          </cell>
        </row>
        <row r="33">
          <cell r="O33">
            <v>43131</v>
          </cell>
        </row>
        <row r="34">
          <cell r="O34">
            <v>43132</v>
          </cell>
        </row>
        <row r="35">
          <cell r="O35">
            <v>43133</v>
          </cell>
        </row>
        <row r="36">
          <cell r="O36">
            <v>43134</v>
          </cell>
        </row>
        <row r="37">
          <cell r="O37">
            <v>43135</v>
          </cell>
        </row>
        <row r="38">
          <cell r="O38">
            <v>43136</v>
          </cell>
        </row>
        <row r="39">
          <cell r="O39">
            <v>43137</v>
          </cell>
        </row>
        <row r="40">
          <cell r="O40">
            <v>43138</v>
          </cell>
        </row>
        <row r="41">
          <cell r="O41">
            <v>43139</v>
          </cell>
        </row>
        <row r="42">
          <cell r="O42">
            <v>43140</v>
          </cell>
        </row>
        <row r="43">
          <cell r="O43">
            <v>43141</v>
          </cell>
        </row>
        <row r="44">
          <cell r="O44">
            <v>43142</v>
          </cell>
        </row>
        <row r="45">
          <cell r="O45">
            <v>43143</v>
          </cell>
        </row>
        <row r="46">
          <cell r="O46">
            <v>43144</v>
          </cell>
        </row>
        <row r="47">
          <cell r="O47">
            <v>43145</v>
          </cell>
        </row>
        <row r="48">
          <cell r="O48">
            <v>43146</v>
          </cell>
        </row>
        <row r="49">
          <cell r="O49">
            <v>43147</v>
          </cell>
        </row>
        <row r="50">
          <cell r="O50">
            <v>43148</v>
          </cell>
        </row>
        <row r="51">
          <cell r="O51">
            <v>43149</v>
          </cell>
        </row>
        <row r="52">
          <cell r="O52">
            <v>43150</v>
          </cell>
        </row>
        <row r="53">
          <cell r="O53">
            <v>43151</v>
          </cell>
        </row>
        <row r="54">
          <cell r="O54">
            <v>43152</v>
          </cell>
        </row>
        <row r="55">
          <cell r="O55">
            <v>43153</v>
          </cell>
        </row>
        <row r="56">
          <cell r="O56">
            <v>43154</v>
          </cell>
        </row>
        <row r="57">
          <cell r="O57">
            <v>43155</v>
          </cell>
        </row>
        <row r="58">
          <cell r="O58">
            <v>43156</v>
          </cell>
        </row>
        <row r="59">
          <cell r="O59">
            <v>43157</v>
          </cell>
        </row>
        <row r="60">
          <cell r="O60">
            <v>43158</v>
          </cell>
        </row>
        <row r="61">
          <cell r="O61">
            <v>43159</v>
          </cell>
        </row>
        <row r="62">
          <cell r="O62">
            <v>43160</v>
          </cell>
        </row>
        <row r="63">
          <cell r="O63">
            <v>43161</v>
          </cell>
        </row>
        <row r="64">
          <cell r="O64">
            <v>43162</v>
          </cell>
        </row>
        <row r="65">
          <cell r="O65">
            <v>43163</v>
          </cell>
        </row>
        <row r="66">
          <cell r="O66">
            <v>43164</v>
          </cell>
        </row>
        <row r="67">
          <cell r="O67">
            <v>43165</v>
          </cell>
        </row>
        <row r="68">
          <cell r="O68">
            <v>43166</v>
          </cell>
        </row>
        <row r="69">
          <cell r="O69">
            <v>43167</v>
          </cell>
        </row>
        <row r="70">
          <cell r="O70">
            <v>43168</v>
          </cell>
        </row>
        <row r="71">
          <cell r="O71">
            <v>43169</v>
          </cell>
        </row>
        <row r="72">
          <cell r="O72">
            <v>43170</v>
          </cell>
        </row>
        <row r="73">
          <cell r="O73">
            <v>43171</v>
          </cell>
        </row>
        <row r="74">
          <cell r="O74">
            <v>43172</v>
          </cell>
        </row>
        <row r="75">
          <cell r="O75">
            <v>43173</v>
          </cell>
        </row>
        <row r="76">
          <cell r="O76">
            <v>43174</v>
          </cell>
        </row>
        <row r="77">
          <cell r="O77">
            <v>43175</v>
          </cell>
        </row>
        <row r="78">
          <cell r="O78">
            <v>43176</v>
          </cell>
        </row>
        <row r="79">
          <cell r="O79">
            <v>43177</v>
          </cell>
        </row>
        <row r="80">
          <cell r="O80">
            <v>43178</v>
          </cell>
        </row>
        <row r="81">
          <cell r="O81">
            <v>43179</v>
          </cell>
        </row>
        <row r="82">
          <cell r="O82">
            <v>43180</v>
          </cell>
        </row>
        <row r="83">
          <cell r="O83">
            <v>43181</v>
          </cell>
        </row>
        <row r="84">
          <cell r="O84">
            <v>43182</v>
          </cell>
        </row>
        <row r="85">
          <cell r="O85">
            <v>43183</v>
          </cell>
        </row>
        <row r="86">
          <cell r="O86">
            <v>43184</v>
          </cell>
        </row>
        <row r="87">
          <cell r="O87">
            <v>43185</v>
          </cell>
        </row>
        <row r="88">
          <cell r="O88">
            <v>43186</v>
          </cell>
        </row>
        <row r="89">
          <cell r="O89">
            <v>43187</v>
          </cell>
        </row>
        <row r="90">
          <cell r="O90">
            <v>43188</v>
          </cell>
        </row>
        <row r="91">
          <cell r="O91">
            <v>43189</v>
          </cell>
        </row>
        <row r="92">
          <cell r="O92">
            <v>43190</v>
          </cell>
        </row>
        <row r="93">
          <cell r="O93">
            <v>43191</v>
          </cell>
        </row>
        <row r="94">
          <cell r="O94">
            <v>43192</v>
          </cell>
        </row>
        <row r="95">
          <cell r="O95">
            <v>43193</v>
          </cell>
        </row>
        <row r="96">
          <cell r="O96">
            <v>43194</v>
          </cell>
        </row>
        <row r="97">
          <cell r="O97">
            <v>43195</v>
          </cell>
        </row>
        <row r="98">
          <cell r="O98">
            <v>43196</v>
          </cell>
        </row>
        <row r="99">
          <cell r="O99">
            <v>43197</v>
          </cell>
        </row>
        <row r="100">
          <cell r="O100">
            <v>43198</v>
          </cell>
        </row>
        <row r="101">
          <cell r="O101">
            <v>43199</v>
          </cell>
        </row>
        <row r="102">
          <cell r="O102">
            <v>43200</v>
          </cell>
        </row>
        <row r="103">
          <cell r="O103">
            <v>43201</v>
          </cell>
        </row>
        <row r="104">
          <cell r="O104">
            <v>43202</v>
          </cell>
        </row>
        <row r="105">
          <cell r="O105">
            <v>43203</v>
          </cell>
        </row>
        <row r="106">
          <cell r="O106">
            <v>43204</v>
          </cell>
        </row>
        <row r="107">
          <cell r="O107">
            <v>43205</v>
          </cell>
        </row>
        <row r="108">
          <cell r="O108">
            <v>43206</v>
          </cell>
        </row>
        <row r="109">
          <cell r="O109">
            <v>43207</v>
          </cell>
        </row>
        <row r="110">
          <cell r="O110">
            <v>43208</v>
          </cell>
        </row>
        <row r="111">
          <cell r="O111">
            <v>43209</v>
          </cell>
        </row>
        <row r="112">
          <cell r="O112">
            <v>43210</v>
          </cell>
        </row>
        <row r="113">
          <cell r="O113">
            <v>43211</v>
          </cell>
        </row>
        <row r="114">
          <cell r="O114">
            <v>43212</v>
          </cell>
        </row>
        <row r="115">
          <cell r="O115">
            <v>43213</v>
          </cell>
        </row>
        <row r="116">
          <cell r="O116">
            <v>43214</v>
          </cell>
        </row>
        <row r="117">
          <cell r="O117">
            <v>43215</v>
          </cell>
        </row>
        <row r="118">
          <cell r="O118">
            <v>43216</v>
          </cell>
        </row>
        <row r="119">
          <cell r="O119">
            <v>43217</v>
          </cell>
        </row>
        <row r="120">
          <cell r="O120">
            <v>43218</v>
          </cell>
        </row>
        <row r="121">
          <cell r="O121">
            <v>43219</v>
          </cell>
        </row>
        <row r="122">
          <cell r="O122">
            <v>43220</v>
          </cell>
        </row>
        <row r="123">
          <cell r="O123">
            <v>43221</v>
          </cell>
        </row>
        <row r="124">
          <cell r="O124">
            <v>43222</v>
          </cell>
        </row>
        <row r="125">
          <cell r="O125">
            <v>43223</v>
          </cell>
        </row>
        <row r="126">
          <cell r="O126">
            <v>43224</v>
          </cell>
        </row>
        <row r="127">
          <cell r="O127">
            <v>43225</v>
          </cell>
        </row>
        <row r="128">
          <cell r="O128">
            <v>43226</v>
          </cell>
        </row>
        <row r="129">
          <cell r="O129">
            <v>43227</v>
          </cell>
        </row>
        <row r="130">
          <cell r="O130">
            <v>43228</v>
          </cell>
        </row>
        <row r="131">
          <cell r="O131">
            <v>43229</v>
          </cell>
        </row>
        <row r="132">
          <cell r="O132">
            <v>43230</v>
          </cell>
        </row>
        <row r="133">
          <cell r="O133">
            <v>43231</v>
          </cell>
        </row>
        <row r="134">
          <cell r="O134">
            <v>43232</v>
          </cell>
        </row>
        <row r="135">
          <cell r="O135">
            <v>43233</v>
          </cell>
        </row>
        <row r="136">
          <cell r="O136">
            <v>43234</v>
          </cell>
        </row>
        <row r="137">
          <cell r="O137">
            <v>43235</v>
          </cell>
        </row>
        <row r="138">
          <cell r="O138">
            <v>43236</v>
          </cell>
        </row>
        <row r="139">
          <cell r="O139">
            <v>43237</v>
          </cell>
        </row>
        <row r="140">
          <cell r="O140">
            <v>43238</v>
          </cell>
        </row>
        <row r="141">
          <cell r="O141">
            <v>43239</v>
          </cell>
        </row>
        <row r="142">
          <cell r="O142">
            <v>43240</v>
          </cell>
        </row>
        <row r="143">
          <cell r="O143">
            <v>43241</v>
          </cell>
        </row>
        <row r="144">
          <cell r="O144">
            <v>43242</v>
          </cell>
        </row>
        <row r="145">
          <cell r="O145">
            <v>43243</v>
          </cell>
        </row>
        <row r="146">
          <cell r="O146">
            <v>43244</v>
          </cell>
        </row>
        <row r="147">
          <cell r="O147">
            <v>43245</v>
          </cell>
        </row>
        <row r="148">
          <cell r="O148">
            <v>43246</v>
          </cell>
        </row>
        <row r="149">
          <cell r="O149">
            <v>43247</v>
          </cell>
        </row>
        <row r="150">
          <cell r="O150">
            <v>43248</v>
          </cell>
        </row>
        <row r="151">
          <cell r="O151">
            <v>43249</v>
          </cell>
        </row>
        <row r="152">
          <cell r="O152">
            <v>43250</v>
          </cell>
        </row>
        <row r="153">
          <cell r="O153">
            <v>43251</v>
          </cell>
        </row>
        <row r="154">
          <cell r="O154">
            <v>43252</v>
          </cell>
        </row>
        <row r="155">
          <cell r="O155">
            <v>43253</v>
          </cell>
        </row>
        <row r="156">
          <cell r="O156">
            <v>43254</v>
          </cell>
        </row>
        <row r="157">
          <cell r="O157">
            <v>43255</v>
          </cell>
        </row>
        <row r="158">
          <cell r="O158">
            <v>43256</v>
          </cell>
        </row>
        <row r="159">
          <cell r="O159">
            <v>43257</v>
          </cell>
        </row>
        <row r="160">
          <cell r="O160">
            <v>43258</v>
          </cell>
        </row>
        <row r="161">
          <cell r="O161">
            <v>43259</v>
          </cell>
        </row>
        <row r="162">
          <cell r="O162">
            <v>43260</v>
          </cell>
        </row>
        <row r="163">
          <cell r="O163">
            <v>43261</v>
          </cell>
        </row>
        <row r="164">
          <cell r="O164">
            <v>43262</v>
          </cell>
        </row>
        <row r="165">
          <cell r="O165">
            <v>43263</v>
          </cell>
        </row>
        <row r="166">
          <cell r="O166">
            <v>43264</v>
          </cell>
        </row>
        <row r="167">
          <cell r="O167">
            <v>43265</v>
          </cell>
        </row>
        <row r="168">
          <cell r="O168">
            <v>43266</v>
          </cell>
        </row>
        <row r="169">
          <cell r="O169">
            <v>43267</v>
          </cell>
        </row>
        <row r="170">
          <cell r="O170">
            <v>43268</v>
          </cell>
        </row>
        <row r="171">
          <cell r="O171">
            <v>43269</v>
          </cell>
        </row>
        <row r="172">
          <cell r="O172">
            <v>43270</v>
          </cell>
        </row>
        <row r="173">
          <cell r="O173">
            <v>43271</v>
          </cell>
        </row>
        <row r="174">
          <cell r="O174">
            <v>43272</v>
          </cell>
        </row>
        <row r="175">
          <cell r="O175">
            <v>43273</v>
          </cell>
        </row>
        <row r="176">
          <cell r="O176">
            <v>43274</v>
          </cell>
        </row>
        <row r="177">
          <cell r="O177">
            <v>43275</v>
          </cell>
        </row>
        <row r="178">
          <cell r="O178">
            <v>43276</v>
          </cell>
        </row>
        <row r="179">
          <cell r="O179">
            <v>43277</v>
          </cell>
        </row>
        <row r="180">
          <cell r="O180">
            <v>43278</v>
          </cell>
        </row>
        <row r="181">
          <cell r="O181">
            <v>43279</v>
          </cell>
        </row>
        <row r="182">
          <cell r="O182">
            <v>43280</v>
          </cell>
        </row>
        <row r="183">
          <cell r="O183">
            <v>43281</v>
          </cell>
        </row>
        <row r="184">
          <cell r="O184">
            <v>43282</v>
          </cell>
        </row>
        <row r="185">
          <cell r="O185">
            <v>43283</v>
          </cell>
        </row>
        <row r="186">
          <cell r="O186">
            <v>43284</v>
          </cell>
        </row>
        <row r="187">
          <cell r="O187">
            <v>43285</v>
          </cell>
        </row>
        <row r="188">
          <cell r="O188">
            <v>43286</v>
          </cell>
        </row>
        <row r="189">
          <cell r="O189">
            <v>43287</v>
          </cell>
        </row>
        <row r="190">
          <cell r="O190">
            <v>43288</v>
          </cell>
        </row>
        <row r="191">
          <cell r="O191">
            <v>43289</v>
          </cell>
        </row>
        <row r="192">
          <cell r="O192">
            <v>43290</v>
          </cell>
        </row>
        <row r="193">
          <cell r="O193">
            <v>43291</v>
          </cell>
        </row>
        <row r="194">
          <cell r="O194">
            <v>43292</v>
          </cell>
        </row>
        <row r="195">
          <cell r="O195">
            <v>43293</v>
          </cell>
        </row>
        <row r="196">
          <cell r="O196">
            <v>43294</v>
          </cell>
        </row>
        <row r="197">
          <cell r="O197">
            <v>43295</v>
          </cell>
        </row>
        <row r="198">
          <cell r="O198">
            <v>43296</v>
          </cell>
        </row>
        <row r="199">
          <cell r="O199">
            <v>43297</v>
          </cell>
        </row>
        <row r="200">
          <cell r="O200">
            <v>43298</v>
          </cell>
        </row>
        <row r="201">
          <cell r="O201">
            <v>43299</v>
          </cell>
        </row>
        <row r="202">
          <cell r="O202">
            <v>43300</v>
          </cell>
        </row>
        <row r="203">
          <cell r="O203">
            <v>43301</v>
          </cell>
        </row>
        <row r="204">
          <cell r="O204">
            <v>43302</v>
          </cell>
        </row>
        <row r="205">
          <cell r="O205">
            <v>43303</v>
          </cell>
        </row>
        <row r="206">
          <cell r="O206">
            <v>43304</v>
          </cell>
        </row>
        <row r="207">
          <cell r="O207">
            <v>43305</v>
          </cell>
        </row>
        <row r="208">
          <cell r="O208">
            <v>43306</v>
          </cell>
        </row>
        <row r="209">
          <cell r="O209">
            <v>43307</v>
          </cell>
        </row>
        <row r="210">
          <cell r="O210">
            <v>43308</v>
          </cell>
        </row>
        <row r="211">
          <cell r="O211">
            <v>43309</v>
          </cell>
        </row>
        <row r="212">
          <cell r="O212">
            <v>43310</v>
          </cell>
        </row>
        <row r="213">
          <cell r="O213">
            <v>43311</v>
          </cell>
        </row>
        <row r="214">
          <cell r="O214">
            <v>43312</v>
          </cell>
        </row>
        <row r="215">
          <cell r="O215">
            <v>43313</v>
          </cell>
        </row>
        <row r="216">
          <cell r="O216">
            <v>43314</v>
          </cell>
        </row>
        <row r="217">
          <cell r="O217">
            <v>43315</v>
          </cell>
        </row>
        <row r="218">
          <cell r="O218">
            <v>43316</v>
          </cell>
        </row>
        <row r="219">
          <cell r="O219">
            <v>43317</v>
          </cell>
        </row>
        <row r="220">
          <cell r="O220">
            <v>43318</v>
          </cell>
        </row>
        <row r="221">
          <cell r="O221">
            <v>43319</v>
          </cell>
        </row>
        <row r="222">
          <cell r="O222">
            <v>43320</v>
          </cell>
        </row>
        <row r="223">
          <cell r="O223">
            <v>43321</v>
          </cell>
        </row>
        <row r="224">
          <cell r="O224">
            <v>43322</v>
          </cell>
        </row>
        <row r="225">
          <cell r="O225">
            <v>43323</v>
          </cell>
        </row>
        <row r="226">
          <cell r="O226">
            <v>43324</v>
          </cell>
        </row>
        <row r="227">
          <cell r="O227">
            <v>43325</v>
          </cell>
        </row>
        <row r="228">
          <cell r="O228">
            <v>43326</v>
          </cell>
        </row>
        <row r="229">
          <cell r="O229">
            <v>43327</v>
          </cell>
        </row>
        <row r="230">
          <cell r="O230">
            <v>43328</v>
          </cell>
        </row>
        <row r="231">
          <cell r="O231">
            <v>43329</v>
          </cell>
        </row>
        <row r="232">
          <cell r="O232">
            <v>43330</v>
          </cell>
        </row>
        <row r="233">
          <cell r="O233">
            <v>43331</v>
          </cell>
        </row>
        <row r="234">
          <cell r="O234">
            <v>43332</v>
          </cell>
        </row>
        <row r="235">
          <cell r="O235">
            <v>43333</v>
          </cell>
        </row>
        <row r="236">
          <cell r="O236">
            <v>43334</v>
          </cell>
        </row>
        <row r="237">
          <cell r="O237">
            <v>43335</v>
          </cell>
        </row>
        <row r="238">
          <cell r="O238">
            <v>43336</v>
          </cell>
        </row>
        <row r="239">
          <cell r="O239">
            <v>43337</v>
          </cell>
        </row>
        <row r="240">
          <cell r="O240">
            <v>43338</v>
          </cell>
        </row>
        <row r="241">
          <cell r="O241">
            <v>43339</v>
          </cell>
        </row>
        <row r="242">
          <cell r="O242">
            <v>43340</v>
          </cell>
        </row>
        <row r="243">
          <cell r="O243">
            <v>43341</v>
          </cell>
        </row>
        <row r="244">
          <cell r="O244">
            <v>43342</v>
          </cell>
        </row>
        <row r="245">
          <cell r="O245">
            <v>43343</v>
          </cell>
        </row>
        <row r="246">
          <cell r="O246">
            <v>43344</v>
          </cell>
        </row>
        <row r="247">
          <cell r="O247">
            <v>43345</v>
          </cell>
        </row>
        <row r="248">
          <cell r="O248">
            <v>43346</v>
          </cell>
        </row>
        <row r="249">
          <cell r="O249">
            <v>43347</v>
          </cell>
        </row>
        <row r="250">
          <cell r="O250">
            <v>43348</v>
          </cell>
        </row>
        <row r="251">
          <cell r="O251">
            <v>43349</v>
          </cell>
        </row>
        <row r="252">
          <cell r="O252">
            <v>43350</v>
          </cell>
        </row>
        <row r="253">
          <cell r="O253">
            <v>43351</v>
          </cell>
        </row>
        <row r="254">
          <cell r="O254">
            <v>43352</v>
          </cell>
        </row>
        <row r="255">
          <cell r="O255">
            <v>43353</v>
          </cell>
        </row>
        <row r="256">
          <cell r="O256">
            <v>43354</v>
          </cell>
        </row>
        <row r="257">
          <cell r="O257">
            <v>43355</v>
          </cell>
        </row>
        <row r="258">
          <cell r="O258">
            <v>43356</v>
          </cell>
        </row>
        <row r="259">
          <cell r="O259">
            <v>43357</v>
          </cell>
        </row>
        <row r="260">
          <cell r="O260">
            <v>43358</v>
          </cell>
        </row>
        <row r="261">
          <cell r="O261">
            <v>43359</v>
          </cell>
        </row>
        <row r="262">
          <cell r="O262">
            <v>43360</v>
          </cell>
        </row>
        <row r="263">
          <cell r="O263">
            <v>43361</v>
          </cell>
        </row>
        <row r="264">
          <cell r="O264">
            <v>43362</v>
          </cell>
        </row>
        <row r="265">
          <cell r="O265">
            <v>43363</v>
          </cell>
        </row>
        <row r="266">
          <cell r="O266">
            <v>43364</v>
          </cell>
        </row>
        <row r="267">
          <cell r="O267">
            <v>43365</v>
          </cell>
        </row>
        <row r="268">
          <cell r="O268">
            <v>43366</v>
          </cell>
        </row>
        <row r="269">
          <cell r="O269">
            <v>43367</v>
          </cell>
        </row>
        <row r="270">
          <cell r="O270">
            <v>43368</v>
          </cell>
        </row>
        <row r="271">
          <cell r="O271">
            <v>43369</v>
          </cell>
        </row>
        <row r="272">
          <cell r="O272">
            <v>43370</v>
          </cell>
        </row>
        <row r="273">
          <cell r="O273">
            <v>43371</v>
          </cell>
        </row>
        <row r="274">
          <cell r="O274">
            <v>43372</v>
          </cell>
        </row>
        <row r="275">
          <cell r="O275">
            <v>43373</v>
          </cell>
        </row>
        <row r="276">
          <cell r="O276">
            <v>43374</v>
          </cell>
        </row>
        <row r="277">
          <cell r="O277">
            <v>43375</v>
          </cell>
        </row>
        <row r="278">
          <cell r="O278">
            <v>43376</v>
          </cell>
        </row>
        <row r="279">
          <cell r="O279">
            <v>43377</v>
          </cell>
        </row>
        <row r="280">
          <cell r="O280">
            <v>43378</v>
          </cell>
        </row>
        <row r="281">
          <cell r="O281">
            <v>43379</v>
          </cell>
        </row>
        <row r="282">
          <cell r="O282">
            <v>43380</v>
          </cell>
        </row>
        <row r="283">
          <cell r="O283">
            <v>43381</v>
          </cell>
        </row>
        <row r="284">
          <cell r="O284">
            <v>43382</v>
          </cell>
        </row>
        <row r="285">
          <cell r="O285">
            <v>43383</v>
          </cell>
        </row>
        <row r="286">
          <cell r="O286">
            <v>43384</v>
          </cell>
        </row>
        <row r="287">
          <cell r="O287">
            <v>43385</v>
          </cell>
        </row>
        <row r="288">
          <cell r="O288">
            <v>43386</v>
          </cell>
        </row>
        <row r="289">
          <cell r="O289">
            <v>43387</v>
          </cell>
        </row>
        <row r="290">
          <cell r="O290">
            <v>43388</v>
          </cell>
        </row>
        <row r="291">
          <cell r="O291">
            <v>43389</v>
          </cell>
        </row>
        <row r="292">
          <cell r="O292">
            <v>43390</v>
          </cell>
        </row>
        <row r="293">
          <cell r="O293">
            <v>43391</v>
          </cell>
        </row>
        <row r="294">
          <cell r="O294">
            <v>43392</v>
          </cell>
        </row>
        <row r="295">
          <cell r="O295">
            <v>43393</v>
          </cell>
        </row>
        <row r="296">
          <cell r="O296">
            <v>43394</v>
          </cell>
        </row>
        <row r="297">
          <cell r="O297">
            <v>43395</v>
          </cell>
        </row>
        <row r="298">
          <cell r="O298">
            <v>43396</v>
          </cell>
        </row>
        <row r="299">
          <cell r="O299">
            <v>43397</v>
          </cell>
        </row>
        <row r="300">
          <cell r="O300">
            <v>43398</v>
          </cell>
        </row>
        <row r="301">
          <cell r="O301">
            <v>43399</v>
          </cell>
        </row>
        <row r="302">
          <cell r="O302">
            <v>43400</v>
          </cell>
        </row>
        <row r="303">
          <cell r="O303">
            <v>43401</v>
          </cell>
        </row>
        <row r="304">
          <cell r="O304">
            <v>43402</v>
          </cell>
        </row>
        <row r="305">
          <cell r="O305">
            <v>43403</v>
          </cell>
        </row>
        <row r="306">
          <cell r="O306">
            <v>43404</v>
          </cell>
        </row>
        <row r="307">
          <cell r="O307">
            <v>43405</v>
          </cell>
        </row>
        <row r="308">
          <cell r="O308">
            <v>43406</v>
          </cell>
        </row>
        <row r="309">
          <cell r="O309">
            <v>43407</v>
          </cell>
        </row>
        <row r="310">
          <cell r="O310">
            <v>43408</v>
          </cell>
        </row>
        <row r="311">
          <cell r="O311">
            <v>43409</v>
          </cell>
        </row>
        <row r="312">
          <cell r="O312">
            <v>43410</v>
          </cell>
        </row>
        <row r="313">
          <cell r="O313">
            <v>43411</v>
          </cell>
        </row>
        <row r="314">
          <cell r="O314">
            <v>43412</v>
          </cell>
        </row>
        <row r="315">
          <cell r="O315">
            <v>43413</v>
          </cell>
        </row>
        <row r="316">
          <cell r="O316">
            <v>43414</v>
          </cell>
        </row>
        <row r="317">
          <cell r="O317">
            <v>43415</v>
          </cell>
        </row>
        <row r="318">
          <cell r="O318">
            <v>43416</v>
          </cell>
        </row>
        <row r="319">
          <cell r="O319">
            <v>43417</v>
          </cell>
        </row>
        <row r="320">
          <cell r="O320">
            <v>43418</v>
          </cell>
        </row>
        <row r="321">
          <cell r="O321">
            <v>43419</v>
          </cell>
        </row>
        <row r="322">
          <cell r="O322">
            <v>43420</v>
          </cell>
        </row>
        <row r="323">
          <cell r="O323">
            <v>43421</v>
          </cell>
        </row>
        <row r="324">
          <cell r="O324">
            <v>43422</v>
          </cell>
        </row>
        <row r="325">
          <cell r="O325">
            <v>43423</v>
          </cell>
        </row>
        <row r="326">
          <cell r="O326">
            <v>43424</v>
          </cell>
        </row>
        <row r="327">
          <cell r="O327">
            <v>43425</v>
          </cell>
        </row>
        <row r="328">
          <cell r="O328">
            <v>43426</v>
          </cell>
        </row>
        <row r="329">
          <cell r="O329">
            <v>43427</v>
          </cell>
        </row>
        <row r="330">
          <cell r="O330">
            <v>43428</v>
          </cell>
        </row>
        <row r="331">
          <cell r="O331">
            <v>43429</v>
          </cell>
        </row>
        <row r="332">
          <cell r="O332">
            <v>43430</v>
          </cell>
        </row>
        <row r="333">
          <cell r="O333">
            <v>43431</v>
          </cell>
        </row>
        <row r="334">
          <cell r="O334">
            <v>43432</v>
          </cell>
        </row>
        <row r="335">
          <cell r="O335">
            <v>43433</v>
          </cell>
        </row>
        <row r="336">
          <cell r="O336">
            <v>43434</v>
          </cell>
        </row>
        <row r="337">
          <cell r="O337">
            <v>43435</v>
          </cell>
        </row>
        <row r="338">
          <cell r="O338">
            <v>43436</v>
          </cell>
        </row>
        <row r="339">
          <cell r="O339">
            <v>43437</v>
          </cell>
        </row>
        <row r="340">
          <cell r="O340">
            <v>43438</v>
          </cell>
        </row>
        <row r="341">
          <cell r="O341">
            <v>43439</v>
          </cell>
        </row>
        <row r="342">
          <cell r="O342">
            <v>43440</v>
          </cell>
        </row>
        <row r="343">
          <cell r="O343">
            <v>43441</v>
          </cell>
        </row>
        <row r="344">
          <cell r="O344">
            <v>43442</v>
          </cell>
        </row>
        <row r="345">
          <cell r="O345">
            <v>43443</v>
          </cell>
        </row>
        <row r="346">
          <cell r="O346">
            <v>43444</v>
          </cell>
        </row>
        <row r="347">
          <cell r="O347">
            <v>43445</v>
          </cell>
        </row>
        <row r="348">
          <cell r="O348">
            <v>43446</v>
          </cell>
        </row>
        <row r="349">
          <cell r="O349">
            <v>43447</v>
          </cell>
        </row>
        <row r="350">
          <cell r="O350">
            <v>43448</v>
          </cell>
        </row>
        <row r="351">
          <cell r="O351">
            <v>43449</v>
          </cell>
        </row>
        <row r="352">
          <cell r="O352">
            <v>43450</v>
          </cell>
        </row>
        <row r="353">
          <cell r="O353">
            <v>43451</v>
          </cell>
        </row>
        <row r="354">
          <cell r="O354">
            <v>43452</v>
          </cell>
        </row>
        <row r="355">
          <cell r="O355">
            <v>43453</v>
          </cell>
        </row>
        <row r="356">
          <cell r="O356">
            <v>43454</v>
          </cell>
        </row>
        <row r="357">
          <cell r="O357">
            <v>43455</v>
          </cell>
        </row>
        <row r="358">
          <cell r="O358">
            <v>43456</v>
          </cell>
        </row>
        <row r="359">
          <cell r="O359">
            <v>43457</v>
          </cell>
        </row>
        <row r="360">
          <cell r="O360">
            <v>43458</v>
          </cell>
        </row>
        <row r="361">
          <cell r="O361">
            <v>43459</v>
          </cell>
        </row>
        <row r="362">
          <cell r="O362">
            <v>43460</v>
          </cell>
        </row>
        <row r="363">
          <cell r="O363">
            <v>43461</v>
          </cell>
        </row>
        <row r="364">
          <cell r="O364">
            <v>43462</v>
          </cell>
        </row>
        <row r="365">
          <cell r="O365">
            <v>43463</v>
          </cell>
        </row>
        <row r="366">
          <cell r="O366">
            <v>43464</v>
          </cell>
        </row>
        <row r="367">
          <cell r="O367">
            <v>43465</v>
          </cell>
        </row>
        <row r="368">
          <cell r="O368"/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4"/>
  <sheetViews>
    <sheetView showGridLines="0" tabSelected="1" workbookViewId="0">
      <selection activeCell="G1" sqref="G1"/>
    </sheetView>
  </sheetViews>
  <sheetFormatPr defaultColWidth="0" defaultRowHeight="14.4" zeroHeight="1" x14ac:dyDescent="0.3"/>
  <cols>
    <col min="1" max="2" width="5.44140625" style="19" bestFit="1" customWidth="1"/>
    <col min="3" max="3" width="21.109375" style="19" customWidth="1"/>
    <col min="4" max="19" width="11.77734375" style="19" customWidth="1"/>
    <col min="20" max="20" width="8.77734375" style="19" customWidth="1"/>
    <col min="21" max="16384" width="8.77734375" style="19" hidden="1"/>
  </cols>
  <sheetData>
    <row r="1" spans="1:20" ht="21" x14ac:dyDescent="0.3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x14ac:dyDescent="0.3">
      <c r="A3" s="20"/>
      <c r="B3" s="20"/>
      <c r="C3" s="20"/>
      <c r="D3" s="20"/>
      <c r="E3" s="20"/>
      <c r="F3" s="20"/>
      <c r="G3" s="20"/>
      <c r="H3" s="55" t="s">
        <v>44</v>
      </c>
      <c r="I3" s="56"/>
      <c r="J3" s="56"/>
      <c r="K3" s="20"/>
      <c r="L3" s="55" t="s">
        <v>42</v>
      </c>
      <c r="M3" s="55"/>
      <c r="N3" s="55"/>
      <c r="O3" s="20"/>
      <c r="P3" s="55" t="s">
        <v>46</v>
      </c>
      <c r="Q3" s="55"/>
      <c r="R3" s="55"/>
      <c r="S3" s="20"/>
      <c r="T3" s="20"/>
    </row>
    <row r="4" spans="1:20" x14ac:dyDescent="0.3">
      <c r="A4" s="20"/>
      <c r="B4" s="20"/>
      <c r="C4" s="20" t="s">
        <v>39</v>
      </c>
      <c r="D4" s="20"/>
      <c r="E4" s="20"/>
      <c r="F4" s="57">
        <f>SUM(H10:H14)</f>
        <v>307.25</v>
      </c>
      <c r="G4" s="20"/>
      <c r="H4" s="20" t="s">
        <v>43</v>
      </c>
      <c r="I4" s="20"/>
      <c r="J4" s="21">
        <f>MAX(I10:I18)</f>
        <v>120</v>
      </c>
      <c r="K4" s="20"/>
      <c r="L4" s="20" t="s">
        <v>43</v>
      </c>
      <c r="M4" s="20"/>
      <c r="N4" s="22">
        <f>MAX(M10:M18)</f>
        <v>52</v>
      </c>
      <c r="O4" s="20"/>
      <c r="P4" s="20" t="s">
        <v>43</v>
      </c>
      <c r="Q4" s="20"/>
      <c r="R4" s="23">
        <f>MAX(Q10:Q18)</f>
        <v>46</v>
      </c>
      <c r="S4" s="20"/>
      <c r="T4" s="20"/>
    </row>
    <row r="5" spans="1:20" x14ac:dyDescent="0.3">
      <c r="A5" s="20"/>
      <c r="B5" s="20"/>
      <c r="C5" s="20" t="s">
        <v>40</v>
      </c>
      <c r="D5" s="20"/>
      <c r="E5" s="20"/>
      <c r="F5" s="50">
        <v>300</v>
      </c>
      <c r="G5" s="20"/>
      <c r="H5" s="20" t="s">
        <v>17</v>
      </c>
      <c r="I5" s="20"/>
      <c r="J5" s="24">
        <f>MAX(J10:J18)</f>
        <v>46327</v>
      </c>
      <c r="K5" s="20"/>
      <c r="L5" s="20" t="s">
        <v>17</v>
      </c>
      <c r="M5" s="20"/>
      <c r="N5" s="25">
        <f>MAX(N10:N18)</f>
        <v>44256</v>
      </c>
      <c r="O5" s="20"/>
      <c r="P5" s="20" t="s">
        <v>17</v>
      </c>
      <c r="Q5" s="20"/>
      <c r="R5" s="26">
        <f>MAX(R10:R18)</f>
        <v>44075</v>
      </c>
      <c r="S5" s="20"/>
      <c r="T5" s="20"/>
    </row>
    <row r="6" spans="1:20" x14ac:dyDescent="0.3">
      <c r="A6" s="20"/>
      <c r="B6" s="20"/>
      <c r="C6" s="20" t="s">
        <v>41</v>
      </c>
      <c r="D6" s="20"/>
      <c r="E6" s="20"/>
      <c r="F6" s="51">
        <v>42675</v>
      </c>
      <c r="G6" s="20"/>
      <c r="H6" s="20" t="s">
        <v>45</v>
      </c>
      <c r="I6" s="20"/>
      <c r="J6" s="27">
        <f>SUM(K10:K18)</f>
        <v>14119</v>
      </c>
      <c r="K6" s="20"/>
      <c r="L6" s="20" t="s">
        <v>45</v>
      </c>
      <c r="M6" s="20"/>
      <c r="N6" s="28">
        <f>SUM(O10:O18)</f>
        <v>6971.75</v>
      </c>
      <c r="O6" s="20"/>
      <c r="P6" s="20" t="s">
        <v>45</v>
      </c>
      <c r="Q6" s="20"/>
      <c r="R6" s="29">
        <f>SUM(S10:S18)</f>
        <v>5832.25</v>
      </c>
      <c r="S6" s="20"/>
      <c r="T6" s="20"/>
    </row>
    <row r="7" spans="1:20" x14ac:dyDescent="0.3">
      <c r="A7" s="20"/>
      <c r="B7" s="20"/>
      <c r="C7" s="20"/>
      <c r="D7" s="3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s="10" customFormat="1" x14ac:dyDescent="0.3">
      <c r="A8" s="66" t="s">
        <v>15</v>
      </c>
      <c r="B8" s="66" t="s">
        <v>16</v>
      </c>
      <c r="C8" s="66" t="s">
        <v>32</v>
      </c>
      <c r="D8" s="66" t="s">
        <v>7</v>
      </c>
      <c r="E8" s="66" t="s">
        <v>24</v>
      </c>
      <c r="F8" s="68" t="s">
        <v>1</v>
      </c>
      <c r="G8" s="69"/>
      <c r="H8" s="69"/>
      <c r="I8" s="69"/>
      <c r="J8" s="69"/>
      <c r="K8" s="70"/>
      <c r="L8" s="64" t="s">
        <v>30</v>
      </c>
      <c r="M8" s="64"/>
      <c r="N8" s="64"/>
      <c r="O8" s="64"/>
      <c r="P8" s="65" t="s">
        <v>31</v>
      </c>
      <c r="Q8" s="65"/>
      <c r="R8" s="65"/>
      <c r="S8" s="65"/>
      <c r="T8" s="18"/>
    </row>
    <row r="9" spans="1:20" x14ac:dyDescent="0.3">
      <c r="A9" s="67"/>
      <c r="B9" s="67"/>
      <c r="C9" s="67"/>
      <c r="D9" s="67"/>
      <c r="E9" s="67"/>
      <c r="F9" s="52" t="s">
        <v>33</v>
      </c>
      <c r="G9" s="52" t="s">
        <v>34</v>
      </c>
      <c r="H9" s="52" t="s">
        <v>35</v>
      </c>
      <c r="I9" s="52" t="s">
        <v>37</v>
      </c>
      <c r="J9" s="52" t="s">
        <v>14</v>
      </c>
      <c r="K9" s="52" t="s">
        <v>0</v>
      </c>
      <c r="L9" s="53" t="s">
        <v>36</v>
      </c>
      <c r="M9" s="53" t="s">
        <v>37</v>
      </c>
      <c r="N9" s="53" t="s">
        <v>14</v>
      </c>
      <c r="O9" s="53" t="s">
        <v>0</v>
      </c>
      <c r="P9" s="54" t="s">
        <v>36</v>
      </c>
      <c r="Q9" s="54" t="s">
        <v>37</v>
      </c>
      <c r="R9" s="54" t="s">
        <v>14</v>
      </c>
      <c r="S9" s="54" t="s">
        <v>0</v>
      </c>
      <c r="T9" s="20"/>
    </row>
    <row r="10" spans="1:20" x14ac:dyDescent="0.3">
      <c r="A10" s="31">
        <f>IFERROR(RANK(E10,$E$10:$E$18)+COUNTIF($E$10:E10,E10)-1,"")</f>
        <v>3</v>
      </c>
      <c r="B10" s="31">
        <f>IFERROR(RANK(D10,$D$10:$D$18,1)+COUNTIF($D$10:D10,D10)-1,"")</f>
        <v>3</v>
      </c>
      <c r="C10" s="32" t="s">
        <v>2</v>
      </c>
      <c r="D10" s="33">
        <v>3200</v>
      </c>
      <c r="E10" s="34">
        <v>0.18</v>
      </c>
      <c r="F10" s="35">
        <v>2.2499999999999999E-2</v>
      </c>
      <c r="G10" s="33">
        <v>60</v>
      </c>
      <c r="H10" s="36">
        <f>F10*D10</f>
        <v>72</v>
      </c>
      <c r="I10" s="37">
        <f>ROUNDUP(IF(H10=0,"",NPER(E10/12,H10,-D10)),0)</f>
        <v>74</v>
      </c>
      <c r="J10" s="38">
        <f>DATE(YEAR($F$6),I10+MONTH($F$6),DAY($F$6))</f>
        <v>44927</v>
      </c>
      <c r="K10" s="39">
        <f>IF(H10=0,"",I10*H10-D10)</f>
        <v>2128</v>
      </c>
      <c r="L10" s="49">
        <f>VLOOKUP($B10,Dummy!$A$5:$S$14,12,FALSE)</f>
        <v>42948</v>
      </c>
      <c r="M10" s="46">
        <f>VLOOKUP($B10,Dummy!$A$5:$S$14,15,FALSE)</f>
        <v>20</v>
      </c>
      <c r="N10" s="49">
        <f>VLOOKUP($B10,Dummy!$A$5:$S$14,16,FALSE)</f>
        <v>43282</v>
      </c>
      <c r="O10" s="40">
        <f>VLOOKUP($B10,Dummy!$A$5:$S$14,19,FALSE)</f>
        <v>748</v>
      </c>
      <c r="P10" s="48">
        <f>VLOOKUP($A10,Dummy!$A$16:$S$25,12,FALSE)</f>
        <v>43374</v>
      </c>
      <c r="Q10" s="47">
        <f>VLOOKUP($A10,Dummy!$A$16:$S$25,15,FALSE)</f>
        <v>33</v>
      </c>
      <c r="R10" s="48">
        <f>VLOOKUP($A10,Dummy!$A$16:$S$25,16,FALSE)</f>
        <v>43678</v>
      </c>
      <c r="S10" s="41">
        <f>VLOOKUP($A10,Dummy!$A$16:$S$25,19,FALSE)</f>
        <v>1456</v>
      </c>
      <c r="T10" s="20"/>
    </row>
    <row r="11" spans="1:20" x14ac:dyDescent="0.3">
      <c r="A11" s="31">
        <f>IFERROR(RANK(E11,$E$10:$E$18)+COUNTIF($E$10:E11,E11)-1,"")</f>
        <v>4</v>
      </c>
      <c r="B11" s="31">
        <f>IFERROR(RANK(D11,$D$10:$D$18,1)+COUNTIF($D$10:D11,D11)-1,"")</f>
        <v>4</v>
      </c>
      <c r="C11" s="32" t="s">
        <v>3</v>
      </c>
      <c r="D11" s="33">
        <v>4000</v>
      </c>
      <c r="E11" s="34">
        <v>0.18</v>
      </c>
      <c r="F11" s="35">
        <v>0.02</v>
      </c>
      <c r="G11" s="33">
        <v>60</v>
      </c>
      <c r="H11" s="36">
        <f>F11*D11</f>
        <v>80</v>
      </c>
      <c r="I11" s="37">
        <f t="shared" ref="I11:I14" si="0">ROUNDUP(IF(H11=0,"",NPER(E11/12,H11,-D11)),0)</f>
        <v>94</v>
      </c>
      <c r="J11" s="38">
        <f>DATE(YEAR($F$6),I11+MONTH($F$6),DAY($F$6))</f>
        <v>45536</v>
      </c>
      <c r="K11" s="39">
        <f t="shared" ref="K11:K14" si="1">IF(H11=0,"",I11*H11-D11)</f>
        <v>3520</v>
      </c>
      <c r="L11" s="49">
        <f>VLOOKUP($B11,Dummy!$A$5:$S$14,12,FALSE)</f>
        <v>43282</v>
      </c>
      <c r="M11" s="46">
        <f>VLOOKUP($B11,Dummy!$A$5:$S$14,15,FALSE)</f>
        <v>34</v>
      </c>
      <c r="N11" s="49">
        <f>VLOOKUP($B11,Dummy!$A$5:$S$14,16,FALSE)</f>
        <v>43709</v>
      </c>
      <c r="O11" s="40">
        <f>VLOOKUP($B11,Dummy!$A$5:$S$14,19,FALSE)</f>
        <v>1800</v>
      </c>
      <c r="P11" s="48">
        <f>VLOOKUP($A11,Dummy!$A$16:$S$25,12,FALSE)</f>
        <v>43678</v>
      </c>
      <c r="Q11" s="47">
        <f>VLOOKUP($A11,Dummy!$A$16:$S$25,15,FALSE)</f>
        <v>45</v>
      </c>
      <c r="R11" s="48">
        <f>VLOOKUP($A11,Dummy!$A$16:$S$25,16,FALSE)</f>
        <v>44044</v>
      </c>
      <c r="S11" s="41">
        <f>VLOOKUP($A11,Dummy!$A$16:$S$25,19,FALSE)</f>
        <v>2240</v>
      </c>
      <c r="T11" s="20"/>
    </row>
    <row r="12" spans="1:20" x14ac:dyDescent="0.3">
      <c r="A12" s="31">
        <f>IFERROR(RANK(E12,$E$10:$E$18)+COUNTIF($E$10:E12,E12)-1,"")</f>
        <v>5</v>
      </c>
      <c r="B12" s="31">
        <f>IFERROR(RANK(D12,$D$10:$D$18,1)+COUNTIF($D$10:D12,D12)-1,"")</f>
        <v>2</v>
      </c>
      <c r="C12" s="32" t="s">
        <v>4</v>
      </c>
      <c r="D12" s="33">
        <v>1500</v>
      </c>
      <c r="E12" s="34">
        <v>0.17</v>
      </c>
      <c r="F12" s="35">
        <v>2.75E-2</v>
      </c>
      <c r="G12" s="33">
        <v>60</v>
      </c>
      <c r="H12" s="36">
        <f t="shared" ref="H12:H14" si="2">F12*D12</f>
        <v>41.25</v>
      </c>
      <c r="I12" s="37">
        <f t="shared" si="0"/>
        <v>52</v>
      </c>
      <c r="J12" s="38">
        <f>DATE(YEAR($F$6),I12+MONTH($F$6),DAY($F$6))</f>
        <v>44256</v>
      </c>
      <c r="K12" s="39">
        <f t="shared" si="1"/>
        <v>645</v>
      </c>
      <c r="L12" s="49">
        <f>VLOOKUP($B12,Dummy!$A$5:$S$14,12,FALSE)</f>
        <v>42767</v>
      </c>
      <c r="M12" s="46">
        <f>VLOOKUP($B12,Dummy!$A$5:$S$14,15,FALSE)</f>
        <v>9</v>
      </c>
      <c r="N12" s="49">
        <f>VLOOKUP($B12,Dummy!$A$5:$S$14,16,FALSE)</f>
        <v>42948</v>
      </c>
      <c r="O12" s="40">
        <f>VLOOKUP($B12,Dummy!$A$5:$S$14,19,FALSE)</f>
        <v>423.75</v>
      </c>
      <c r="P12" s="48">
        <f>VLOOKUP($A12,Dummy!$A$16:$S$25,12,FALSE)</f>
        <v>44044</v>
      </c>
      <c r="Q12" s="47">
        <f>VLOOKUP($A12,Dummy!$A$16:$S$25,15,FALSE)</f>
        <v>46</v>
      </c>
      <c r="R12" s="48">
        <f>VLOOKUP($A12,Dummy!$A$16:$S$25,16,FALSE)</f>
        <v>44075</v>
      </c>
      <c r="S12" s="41">
        <f>VLOOKUP($A12,Dummy!$A$16:$S$25,19,FALSE)</f>
        <v>656.25</v>
      </c>
      <c r="T12" s="20"/>
    </row>
    <row r="13" spans="1:20" x14ac:dyDescent="0.3">
      <c r="A13" s="31">
        <f>IFERROR(RANK(E13,$E$10:$E$18)+COUNTIF($E$10:E13,E13)-1,"")</f>
        <v>2</v>
      </c>
      <c r="B13" s="31">
        <f>IFERROR(RANK(D13,$D$10:$D$18,1)+COUNTIF($D$10:D13,D13)-1,"")</f>
        <v>1</v>
      </c>
      <c r="C13" s="32" t="s">
        <v>5</v>
      </c>
      <c r="D13" s="33">
        <v>700</v>
      </c>
      <c r="E13" s="34">
        <v>0.2</v>
      </c>
      <c r="F13" s="35">
        <v>0.02</v>
      </c>
      <c r="G13" s="33">
        <v>60</v>
      </c>
      <c r="H13" s="36">
        <f t="shared" si="2"/>
        <v>14</v>
      </c>
      <c r="I13" s="37">
        <f t="shared" si="0"/>
        <v>109</v>
      </c>
      <c r="J13" s="38">
        <f>DATE(YEAR($F$6),I13+MONTH($F$6),DAY($F$6))</f>
        <v>45992</v>
      </c>
      <c r="K13" s="39">
        <f t="shared" si="1"/>
        <v>826</v>
      </c>
      <c r="L13" s="49">
        <f>VLOOKUP($B13,Dummy!$A$5:$S$14,12,FALSE)</f>
        <v>42675</v>
      </c>
      <c r="M13" s="46">
        <f>VLOOKUP($B13,Dummy!$A$5:$S$14,15,FALSE)</f>
        <v>3</v>
      </c>
      <c r="N13" s="49">
        <f>VLOOKUP($B13,Dummy!$A$5:$S$14,16,FALSE)</f>
        <v>42767</v>
      </c>
      <c r="O13" s="40">
        <f>VLOOKUP($B13,Dummy!$A$5:$S$14,19,FALSE)</f>
        <v>200</v>
      </c>
      <c r="P13" s="48">
        <f>VLOOKUP($A13,Dummy!$A$16:$S$25,12,FALSE)</f>
        <v>43282</v>
      </c>
      <c r="Q13" s="47">
        <f>VLOOKUP($A13,Dummy!$A$16:$S$25,15,FALSE)</f>
        <v>23</v>
      </c>
      <c r="R13" s="48">
        <f>VLOOKUP($A13,Dummy!$A$16:$S$25,16,FALSE)</f>
        <v>43374</v>
      </c>
      <c r="S13" s="41">
        <f>VLOOKUP($A13,Dummy!$A$16:$S$25,19,FALSE)</f>
        <v>480</v>
      </c>
      <c r="T13" s="20"/>
    </row>
    <row r="14" spans="1:20" x14ac:dyDescent="0.3">
      <c r="A14" s="31">
        <f>IFERROR(RANK(E14,$E$10:$E$18)+COUNTIF($E$10:E14,E14)-1,"")</f>
        <v>1</v>
      </c>
      <c r="B14" s="31">
        <f>IFERROR(RANK(D14,$D$10:$D$18,1)+COUNTIF($D$10:D14,D14)-1,"")</f>
        <v>5</v>
      </c>
      <c r="C14" s="32" t="s">
        <v>6</v>
      </c>
      <c r="D14" s="33">
        <v>5000</v>
      </c>
      <c r="E14" s="34">
        <v>0.21</v>
      </c>
      <c r="F14" s="35">
        <v>0.02</v>
      </c>
      <c r="G14" s="33">
        <v>60</v>
      </c>
      <c r="H14" s="36">
        <f t="shared" si="2"/>
        <v>100</v>
      </c>
      <c r="I14" s="37">
        <f t="shared" si="0"/>
        <v>120</v>
      </c>
      <c r="J14" s="38">
        <f>DATE(YEAR($F$6),I14+MONTH($F$6),DAY($F$6))</f>
        <v>46327</v>
      </c>
      <c r="K14" s="39">
        <f t="shared" si="1"/>
        <v>7000</v>
      </c>
      <c r="L14" s="49">
        <f>VLOOKUP($B14,Dummy!$A$5:$S$14,12,FALSE)</f>
        <v>43709</v>
      </c>
      <c r="M14" s="46">
        <f>VLOOKUP($B14,Dummy!$A$5:$S$14,15,FALSE)</f>
        <v>52</v>
      </c>
      <c r="N14" s="49">
        <f>VLOOKUP($B14,Dummy!$A$5:$S$14,16,FALSE)</f>
        <v>44256</v>
      </c>
      <c r="O14" s="40">
        <f>VLOOKUP($B14,Dummy!$A$5:$S$14,19,FALSE)</f>
        <v>3800</v>
      </c>
      <c r="P14" s="48">
        <f>VLOOKUP($A14,Dummy!$A$16:$S$25,12,FALSE)</f>
        <v>42675</v>
      </c>
      <c r="Q14" s="47">
        <f>VLOOKUP($A14,Dummy!$A$16:$S$25,15,FALSE)</f>
        <v>20</v>
      </c>
      <c r="R14" s="48">
        <f>VLOOKUP($A14,Dummy!$A$16:$S$25,16,FALSE)</f>
        <v>43282</v>
      </c>
      <c r="S14" s="41">
        <f>VLOOKUP($A14,Dummy!$A$16:$S$25,19,FALSE)</f>
        <v>1000</v>
      </c>
      <c r="T14" s="20"/>
    </row>
    <row r="15" spans="1:20" x14ac:dyDescent="0.3">
      <c r="A15" s="31" t="str">
        <f>IFERROR(RANK(E15,$E$10:$E$18)+COUNTIF($E$10:E15,E15)-1,"")</f>
        <v/>
      </c>
      <c r="B15" s="31" t="str">
        <f>IFERROR(RANK(D15,$D$10:$D$18,1)+COUNTIF($D$10:D15,D15)-1,"")</f>
        <v/>
      </c>
      <c r="C15" s="32" t="s">
        <v>8</v>
      </c>
      <c r="D15" s="32"/>
      <c r="E15" s="32"/>
      <c r="F15" s="32"/>
      <c r="G15" s="45"/>
      <c r="H15" s="42"/>
      <c r="I15" s="43"/>
      <c r="J15" s="42"/>
      <c r="K15" s="42"/>
      <c r="L15" s="49"/>
      <c r="M15" s="46"/>
      <c r="N15" s="49"/>
      <c r="O15" s="44"/>
      <c r="P15" s="48"/>
      <c r="Q15" s="47"/>
      <c r="R15" s="48"/>
      <c r="S15" s="41"/>
      <c r="T15" s="20"/>
    </row>
    <row r="16" spans="1:20" x14ac:dyDescent="0.3">
      <c r="A16" s="31" t="str">
        <f>IFERROR(RANK(E16,$E$10:$E$18)+COUNTIF($E$10:E16,E16)-1,"")</f>
        <v/>
      </c>
      <c r="B16" s="31" t="str">
        <f>IFERROR(RANK(D16,$D$10:$D$18,1)+COUNTIF($D$10:D16,D16)-1,"")</f>
        <v/>
      </c>
      <c r="C16" s="32" t="s">
        <v>8</v>
      </c>
      <c r="D16" s="32"/>
      <c r="E16" s="32"/>
      <c r="F16" s="32"/>
      <c r="G16" s="45"/>
      <c r="H16" s="42"/>
      <c r="I16" s="43"/>
      <c r="J16" s="42"/>
      <c r="K16" s="42"/>
      <c r="L16" s="49"/>
      <c r="M16" s="46"/>
      <c r="N16" s="49"/>
      <c r="O16" s="44"/>
      <c r="P16" s="48"/>
      <c r="Q16" s="47"/>
      <c r="R16" s="48"/>
      <c r="S16" s="41"/>
      <c r="T16" s="20"/>
    </row>
    <row r="17" spans="1:20" x14ac:dyDescent="0.3">
      <c r="A17" s="31" t="str">
        <f>IFERROR(RANK(E17,$E$10:$E$18)+COUNTIF($E$10:E17,E17)-1,"")</f>
        <v/>
      </c>
      <c r="B17" s="31" t="str">
        <f>IFERROR(RANK(D17,$D$10:$D$18,1)+COUNTIF($D$10:D17,D17)-1,"")</f>
        <v/>
      </c>
      <c r="C17" s="32" t="s">
        <v>8</v>
      </c>
      <c r="D17" s="32"/>
      <c r="E17" s="32"/>
      <c r="F17" s="32"/>
      <c r="G17" s="45"/>
      <c r="H17" s="42"/>
      <c r="I17" s="43"/>
      <c r="J17" s="42"/>
      <c r="K17" s="42"/>
      <c r="L17" s="49"/>
      <c r="M17" s="46"/>
      <c r="N17" s="49"/>
      <c r="O17" s="44"/>
      <c r="P17" s="48"/>
      <c r="Q17" s="47"/>
      <c r="R17" s="48"/>
      <c r="S17" s="41"/>
      <c r="T17" s="20"/>
    </row>
    <row r="18" spans="1:20" x14ac:dyDescent="0.3">
      <c r="A18" s="31" t="str">
        <f>IFERROR(RANK(E18,$E$10:$E$18)+COUNTIF($E$10:E18,E18)-1,"")</f>
        <v/>
      </c>
      <c r="B18" s="31" t="str">
        <f>IFERROR(RANK(D18,$D$10:$D$18,1)+COUNTIF($D$10:D18,D18)-1,"")</f>
        <v/>
      </c>
      <c r="C18" s="32" t="s">
        <v>8</v>
      </c>
      <c r="D18" s="32"/>
      <c r="E18" s="32"/>
      <c r="F18" s="32"/>
      <c r="G18" s="45"/>
      <c r="H18" s="42"/>
      <c r="I18" s="43"/>
      <c r="J18" s="42"/>
      <c r="K18" s="42"/>
      <c r="L18" s="49"/>
      <c r="M18" s="46"/>
      <c r="N18" s="49"/>
      <c r="O18" s="44"/>
      <c r="P18" s="48"/>
      <c r="Q18" s="47"/>
      <c r="R18" s="48"/>
      <c r="S18" s="41"/>
      <c r="T18" s="20"/>
    </row>
    <row r="19" spans="1:20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x14ac:dyDescent="0.3">
      <c r="A20" s="20" t="s">
        <v>50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x14ac:dyDescent="0.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x14ac:dyDescent="0.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</sheetData>
  <mergeCells count="8">
    <mergeCell ref="L8:O8"/>
    <mergeCell ref="P8:S8"/>
    <mergeCell ref="A8:A9"/>
    <mergeCell ref="B8:B9"/>
    <mergeCell ref="C8:C9"/>
    <mergeCell ref="D8:D9"/>
    <mergeCell ref="E8:E9"/>
    <mergeCell ref="F8:K8"/>
  </mergeCells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4:O41"/>
  <sheetViews>
    <sheetView zoomScale="80" zoomScaleNormal="80" workbookViewId="0">
      <selection activeCell="A22" sqref="A22"/>
    </sheetView>
  </sheetViews>
  <sheetFormatPr defaultColWidth="12.44140625" defaultRowHeight="15.6" customHeight="1" x14ac:dyDescent="0.3"/>
  <cols>
    <col min="1" max="1" width="12.44140625" style="63" customWidth="1"/>
    <col min="2" max="16384" width="12.44140625" style="63"/>
  </cols>
  <sheetData>
    <row r="4" spans="1:1" s="59" customFormat="1" ht="15.6" customHeight="1" x14ac:dyDescent="0.5">
      <c r="A4" s="58"/>
    </row>
    <row r="5" spans="1:1" s="59" customFormat="1" ht="15.6" customHeight="1" x14ac:dyDescent="0.5">
      <c r="A5" s="60"/>
    </row>
    <row r="40" spans="1:15" s="59" customFormat="1" ht="30" customHeight="1" x14ac:dyDescent="0.5">
      <c r="A40" s="71" t="s">
        <v>48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61"/>
      <c r="N40" s="61"/>
      <c r="O40" s="61"/>
    </row>
    <row r="41" spans="1:15" s="59" customFormat="1" ht="30" customHeight="1" x14ac:dyDescent="0.5">
      <c r="A41" s="72" t="s">
        <v>49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62"/>
      <c r="N41" s="62"/>
      <c r="O41" s="62"/>
    </row>
  </sheetData>
  <mergeCells count="2">
    <mergeCell ref="A40:L40"/>
    <mergeCell ref="A41:L41"/>
  </mergeCells>
  <hyperlinks>
    <hyperlink ref="A41" r:id="rId1" display="https://exceltemplate.net/support/ " xr:uid="{00000000-0004-0000-0100-000000000000}"/>
    <hyperlink ref="A41:L41" r:id="rId2" display="https://exceltemplate.net/support/" xr:uid="{00000000-0004-0000-0100-000001000000}"/>
  </hyperlinks>
  <pageMargins left="0.7" right="0.7" top="0.75" bottom="0.75" header="0.3" footer="0.3"/>
  <pageSetup orientation="portrait" horizontalDpi="1200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4:O41"/>
  <sheetViews>
    <sheetView zoomScale="80" zoomScaleNormal="80" workbookViewId="0">
      <selection activeCell="A22" sqref="A22"/>
    </sheetView>
  </sheetViews>
  <sheetFormatPr defaultColWidth="12.44140625" defaultRowHeight="15.6" customHeight="1" x14ac:dyDescent="0.3"/>
  <cols>
    <col min="1" max="1" width="12.44140625" style="63" customWidth="1"/>
    <col min="2" max="16384" width="12.44140625" style="63"/>
  </cols>
  <sheetData>
    <row r="4" spans="1:1" s="59" customFormat="1" ht="15.6" customHeight="1" x14ac:dyDescent="0.5">
      <c r="A4" s="58"/>
    </row>
    <row r="5" spans="1:1" s="59" customFormat="1" ht="15.6" customHeight="1" x14ac:dyDescent="0.5">
      <c r="A5" s="60"/>
    </row>
    <row r="40" spans="1:15" s="59" customFormat="1" ht="30" customHeight="1" x14ac:dyDescent="0.5">
      <c r="A40" s="71" t="s">
        <v>48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61"/>
      <c r="N40" s="61"/>
      <c r="O40" s="61"/>
    </row>
    <row r="41" spans="1:15" s="59" customFormat="1" ht="30" customHeight="1" x14ac:dyDescent="0.5">
      <c r="A41" s="72" t="s">
        <v>49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62"/>
      <c r="N41" s="62"/>
      <c r="O41" s="62"/>
    </row>
  </sheetData>
  <mergeCells count="2">
    <mergeCell ref="A40:L40"/>
    <mergeCell ref="A41:L41"/>
  </mergeCells>
  <hyperlinks>
    <hyperlink ref="A41" r:id="rId1" display="https://exceltemplate.net/support/ " xr:uid="{00000000-0004-0000-0200-000000000000}"/>
    <hyperlink ref="A41:L41" r:id="rId2" display="https://exceltemplate.net/support/" xr:uid="{00000000-0004-0000-0200-000001000000}"/>
  </hyperlinks>
  <pageMargins left="0.7" right="0.7" top="0.75" bottom="0.75" header="0.3" footer="0.3"/>
  <pageSetup orientation="portrait" horizontalDpi="1200" verticalDpi="12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T38"/>
  <sheetViews>
    <sheetView topLeftCell="A4" workbookViewId="0">
      <selection activeCell="K9" sqref="K9"/>
    </sheetView>
  </sheetViews>
  <sheetFormatPr defaultColWidth="8.77734375" defaultRowHeight="14.4" x14ac:dyDescent="0.3"/>
  <cols>
    <col min="2" max="2" width="13.44140625" bestFit="1" customWidth="1"/>
    <col min="3" max="3" width="10.44140625" bestFit="1" customWidth="1"/>
    <col min="9" max="9" width="9.6640625" bestFit="1" customWidth="1"/>
    <col min="10" max="10" width="11.44140625" bestFit="1" customWidth="1"/>
    <col min="11" max="11" width="9.44140625" bestFit="1" customWidth="1"/>
    <col min="17" max="17" width="11" customWidth="1"/>
    <col min="18" max="18" width="10.44140625" customWidth="1"/>
    <col min="19" max="19" width="12.44140625" bestFit="1" customWidth="1"/>
  </cols>
  <sheetData>
    <row r="1" spans="1:19" x14ac:dyDescent="0.3">
      <c r="B1" t="s">
        <v>12</v>
      </c>
      <c r="C1" s="7">
        <f>'Debt Reduction Calculator'!F6</f>
        <v>42675</v>
      </c>
      <c r="J1" s="9"/>
      <c r="S1" s="16"/>
    </row>
    <row r="2" spans="1:19" x14ac:dyDescent="0.3">
      <c r="B2" t="s">
        <v>11</v>
      </c>
      <c r="C2" s="13">
        <f>'Debt Reduction Calculator'!F5</f>
        <v>300</v>
      </c>
      <c r="Q2" t="s">
        <v>47</v>
      </c>
      <c r="S2" s="16"/>
    </row>
    <row r="3" spans="1:19" x14ac:dyDescent="0.3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25</v>
      </c>
      <c r="H3" t="s">
        <v>27</v>
      </c>
      <c r="I3" t="s">
        <v>28</v>
      </c>
      <c r="J3" t="s">
        <v>29</v>
      </c>
      <c r="K3" t="s">
        <v>9</v>
      </c>
      <c r="L3" t="s">
        <v>12</v>
      </c>
      <c r="M3" t="s">
        <v>10</v>
      </c>
      <c r="P3" t="s">
        <v>13</v>
      </c>
      <c r="Q3" t="s">
        <v>19</v>
      </c>
      <c r="R3" t="s">
        <v>20</v>
      </c>
      <c r="S3" t="s">
        <v>18</v>
      </c>
    </row>
    <row r="4" spans="1:19" x14ac:dyDescent="0.3">
      <c r="A4">
        <v>1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  <c r="P4">
        <v>16</v>
      </c>
      <c r="Q4">
        <v>17</v>
      </c>
      <c r="R4">
        <v>18</v>
      </c>
      <c r="S4">
        <v>19</v>
      </c>
    </row>
    <row r="5" spans="1:19" x14ac:dyDescent="0.3">
      <c r="A5">
        <v>1</v>
      </c>
      <c r="B5" s="12" t="str">
        <f>VLOOKUP($A5,'Debt Reduction Calculator'!$B$10:$S$18,B$4,FALSE)</f>
        <v>Credit Card 4</v>
      </c>
      <c r="C5" s="1">
        <f>VLOOKUP($A5,'Debt Reduction Calculator'!$B$10:$S$18,C$4,FALSE)</f>
        <v>700</v>
      </c>
      <c r="D5" s="4">
        <f>VLOOKUP($A5,'Debt Reduction Calculator'!$B$10:$S$18,D$4,FALSE)</f>
        <v>0.2</v>
      </c>
      <c r="E5" s="5">
        <f>VLOOKUP($A5,'Debt Reduction Calculator'!$B$10:$S$18,E$4,FALSE)</f>
        <v>0.02</v>
      </c>
      <c r="F5" s="6">
        <f>VLOOKUP($A5,'Debt Reduction Calculator'!$B$10:$S$18,F$4,FALSE)</f>
        <v>60</v>
      </c>
      <c r="G5" s="14">
        <f>VLOOKUP($A5,'Debt Reduction Calculator'!$B$10:$S$18,G$4,FALSE)</f>
        <v>14</v>
      </c>
      <c r="H5" s="2">
        <f>ROUNDUP(IF(A5=0,"",NPER(D5/12,G5,-C5)),0)</f>
        <v>109</v>
      </c>
      <c r="I5" s="8">
        <f>DATE(YEAR($C$1),H5+MONTH($C$1),DAY($C$1))</f>
        <v>45992</v>
      </c>
      <c r="J5" s="3">
        <f>IF(A5=0,"",H5*G5-C5)</f>
        <v>826</v>
      </c>
      <c r="K5" s="15">
        <f>C5</f>
        <v>700</v>
      </c>
      <c r="L5" s="11">
        <f>C1</f>
        <v>42675</v>
      </c>
      <c r="M5" s="15">
        <f>ROUNDUP(IF(A5=0,"",NPER(D5/12,$C$2,-K5)),0)</f>
        <v>3</v>
      </c>
      <c r="N5" s="15">
        <v>0</v>
      </c>
      <c r="O5" s="15">
        <f>M5+N5</f>
        <v>3</v>
      </c>
      <c r="P5" s="11">
        <f t="shared" ref="P5:P14" si="0">DATE(YEAR(L5),M5+MONTH(L5),DAY(L5))</f>
        <v>42767</v>
      </c>
      <c r="Q5" s="9">
        <f t="shared" ref="Q5:Q14" si="1">N5*G5</f>
        <v>0</v>
      </c>
      <c r="R5" s="16">
        <f t="shared" ref="R5:R14" si="2">M5*$C$2</f>
        <v>900</v>
      </c>
      <c r="S5" s="16">
        <f t="shared" ref="S5:S14" si="3">R5+Q5-C5</f>
        <v>200</v>
      </c>
    </row>
    <row r="6" spans="1:19" x14ac:dyDescent="0.3">
      <c r="A6">
        <v>2</v>
      </c>
      <c r="B6" s="12" t="str">
        <f>VLOOKUP($A6,'Debt Reduction Calculator'!$B$10:$S$18,B$4,FALSE)</f>
        <v>Credit Card 3</v>
      </c>
      <c r="C6" s="1">
        <f>VLOOKUP($A6,'Debt Reduction Calculator'!$B$10:$S$18,C$4,FALSE)</f>
        <v>1500</v>
      </c>
      <c r="D6" s="4">
        <f>VLOOKUP($A6,'Debt Reduction Calculator'!$B$10:$S$18,D$4,FALSE)</f>
        <v>0.17</v>
      </c>
      <c r="E6" s="5">
        <f>VLOOKUP($A6,'Debt Reduction Calculator'!$B$10:$S$18,E$4,FALSE)</f>
        <v>2.75E-2</v>
      </c>
      <c r="F6" s="6">
        <f>VLOOKUP($A6,'Debt Reduction Calculator'!$B$10:$S$18,F$4,FALSE)</f>
        <v>60</v>
      </c>
      <c r="G6" s="14">
        <f>VLOOKUP($A6,'Debt Reduction Calculator'!$B$10:$S$18,G$4,FALSE)</f>
        <v>41.25</v>
      </c>
      <c r="H6" s="2">
        <f t="shared" ref="H6:H14" si="4">ROUNDUP(IF(A6=0,"",NPER(D6/12,G6,-C6)),0)</f>
        <v>52</v>
      </c>
      <c r="I6" s="8">
        <f t="shared" ref="I6:I14" si="5">DATE(YEAR($C$1),H6+MONTH($C$1),DAY($C$1))</f>
        <v>44256</v>
      </c>
      <c r="J6" s="3">
        <f t="shared" ref="J6:J14" si="6">IF(A6=0,"",H6*G6-C6)</f>
        <v>645</v>
      </c>
      <c r="K6" s="15">
        <f>IPMT(D6/12,N6+1,H6,-C6)/(D6/12)</f>
        <v>1440.0315498907596</v>
      </c>
      <c r="L6" s="11">
        <f>P5</f>
        <v>42767</v>
      </c>
      <c r="M6" s="15">
        <f>ROUNDUP(IF(A6=0,"",NPER(D6/12,$C$2,-K6)),0)</f>
        <v>6</v>
      </c>
      <c r="N6" s="15">
        <f>M5</f>
        <v>3</v>
      </c>
      <c r="O6" s="15">
        <f t="shared" ref="O6:O14" si="7">M6+N6</f>
        <v>9</v>
      </c>
      <c r="P6" s="11">
        <f t="shared" si="0"/>
        <v>42948</v>
      </c>
      <c r="Q6" s="9">
        <f t="shared" si="1"/>
        <v>123.75</v>
      </c>
      <c r="R6" s="16">
        <f t="shared" si="2"/>
        <v>1800</v>
      </c>
      <c r="S6" s="16">
        <f t="shared" si="3"/>
        <v>423.75</v>
      </c>
    </row>
    <row r="7" spans="1:19" x14ac:dyDescent="0.3">
      <c r="A7">
        <v>3</v>
      </c>
      <c r="B7" s="12" t="str">
        <f>VLOOKUP($A7,'Debt Reduction Calculator'!$B$10:$S$18,B$4,FALSE)</f>
        <v>Credit Card 1</v>
      </c>
      <c r="C7" s="1">
        <f>VLOOKUP($A7,'Debt Reduction Calculator'!$B$10:$S$18,C$4,FALSE)</f>
        <v>3200</v>
      </c>
      <c r="D7" s="4">
        <f>VLOOKUP($A7,'Debt Reduction Calculator'!$B$10:$S$18,D$4,FALSE)</f>
        <v>0.18</v>
      </c>
      <c r="E7" s="5">
        <f>VLOOKUP($A7,'Debt Reduction Calculator'!$B$10:$S$18,E$4,FALSE)</f>
        <v>2.2499999999999999E-2</v>
      </c>
      <c r="F7" s="6">
        <f>VLOOKUP($A7,'Debt Reduction Calculator'!$B$10:$S$18,F$4,FALSE)</f>
        <v>60</v>
      </c>
      <c r="G7" s="14">
        <f>VLOOKUP($A7,'Debt Reduction Calculator'!$B$10:$S$18,G$4,FALSE)</f>
        <v>72</v>
      </c>
      <c r="H7" s="2">
        <f t="shared" si="4"/>
        <v>74</v>
      </c>
      <c r="I7" s="8">
        <f t="shared" si="5"/>
        <v>44927</v>
      </c>
      <c r="J7" s="3">
        <f t="shared" si="6"/>
        <v>2128</v>
      </c>
      <c r="K7" s="15">
        <f t="shared" ref="K7:K14" si="8">IPMT(D7/12,N7+1,H7,-C7)/(D7/12)</f>
        <v>2971.6549650980155</v>
      </c>
      <c r="L7" s="11">
        <f>P6</f>
        <v>42948</v>
      </c>
      <c r="M7" s="15">
        <f>ROUNDUP(IF(A7=0,"",NPER(D7/12,$C$2,-K7)),0)</f>
        <v>11</v>
      </c>
      <c r="N7" s="15">
        <f>M6+N6</f>
        <v>9</v>
      </c>
      <c r="O7" s="15">
        <f t="shared" si="7"/>
        <v>20</v>
      </c>
      <c r="P7" s="11">
        <f t="shared" si="0"/>
        <v>43282</v>
      </c>
      <c r="Q7" s="9">
        <f t="shared" si="1"/>
        <v>648</v>
      </c>
      <c r="R7" s="16">
        <f t="shared" si="2"/>
        <v>3300</v>
      </c>
      <c r="S7" s="16">
        <f t="shared" si="3"/>
        <v>748</v>
      </c>
    </row>
    <row r="8" spans="1:19" x14ac:dyDescent="0.3">
      <c r="A8">
        <v>4</v>
      </c>
      <c r="B8" s="12" t="str">
        <f>VLOOKUP($A8,'Debt Reduction Calculator'!$B$10:$S$18,B$4,FALSE)</f>
        <v>Credit Card 2</v>
      </c>
      <c r="C8" s="1">
        <f>VLOOKUP($A8,'Debt Reduction Calculator'!$B$10:$S$18,C$4,FALSE)</f>
        <v>4000</v>
      </c>
      <c r="D8" s="4">
        <f>VLOOKUP($A8,'Debt Reduction Calculator'!$B$10:$S$18,D$4,FALSE)</f>
        <v>0.18</v>
      </c>
      <c r="E8" s="5">
        <f>VLOOKUP($A8,'Debt Reduction Calculator'!$B$10:$S$18,E$4,FALSE)</f>
        <v>0.02</v>
      </c>
      <c r="F8" s="6">
        <f>VLOOKUP($A8,'Debt Reduction Calculator'!$B$10:$S$18,F$4,FALSE)</f>
        <v>60</v>
      </c>
      <c r="G8" s="14">
        <f>VLOOKUP($A8,'Debt Reduction Calculator'!$B$10:$S$18,G$4,FALSE)</f>
        <v>80</v>
      </c>
      <c r="H8" s="2">
        <f t="shared" si="4"/>
        <v>94</v>
      </c>
      <c r="I8" s="8">
        <f t="shared" si="5"/>
        <v>45536</v>
      </c>
      <c r="J8" s="3">
        <f t="shared" si="6"/>
        <v>3520</v>
      </c>
      <c r="K8" s="15">
        <f t="shared" si="8"/>
        <v>3545.5987545989146</v>
      </c>
      <c r="L8" s="11">
        <f t="shared" ref="L8:L9" si="9">P7</f>
        <v>43282</v>
      </c>
      <c r="M8" s="15">
        <f>ROUNDUP(IF(A8=0,"",NPER(D8/12,$C$2,-K8)),0)</f>
        <v>14</v>
      </c>
      <c r="N8" s="15">
        <f t="shared" ref="N8:N14" si="10">M7+N7</f>
        <v>20</v>
      </c>
      <c r="O8" s="15">
        <f t="shared" si="7"/>
        <v>34</v>
      </c>
      <c r="P8" s="11">
        <f t="shared" si="0"/>
        <v>43709</v>
      </c>
      <c r="Q8" s="9">
        <f t="shared" si="1"/>
        <v>1600</v>
      </c>
      <c r="R8" s="16">
        <f t="shared" si="2"/>
        <v>4200</v>
      </c>
      <c r="S8" s="16">
        <f t="shared" si="3"/>
        <v>1800</v>
      </c>
    </row>
    <row r="9" spans="1:19" x14ac:dyDescent="0.3">
      <c r="A9">
        <v>5</v>
      </c>
      <c r="B9" s="12" t="str">
        <f>VLOOKUP($A9,'Debt Reduction Calculator'!$B$10:$S$18,B$4,FALSE)</f>
        <v>Personal Loan</v>
      </c>
      <c r="C9" s="1">
        <f>VLOOKUP($A9,'Debt Reduction Calculator'!$B$10:$S$18,C$4,FALSE)</f>
        <v>5000</v>
      </c>
      <c r="D9" s="4">
        <f>VLOOKUP($A9,'Debt Reduction Calculator'!$B$10:$S$18,D$4,FALSE)</f>
        <v>0.21</v>
      </c>
      <c r="E9" s="5">
        <f>VLOOKUP($A9,'Debt Reduction Calculator'!$B$10:$S$18,E$4,FALSE)</f>
        <v>0.02</v>
      </c>
      <c r="F9" s="6">
        <f>VLOOKUP($A9,'Debt Reduction Calculator'!$B$10:$S$18,F$4,FALSE)</f>
        <v>60</v>
      </c>
      <c r="G9" s="14">
        <f>VLOOKUP($A9,'Debt Reduction Calculator'!$B$10:$S$18,G$4,FALSE)</f>
        <v>100</v>
      </c>
      <c r="H9" s="2">
        <f t="shared" si="4"/>
        <v>120</v>
      </c>
      <c r="I9" s="8">
        <f t="shared" si="5"/>
        <v>46327</v>
      </c>
      <c r="J9" s="3">
        <f t="shared" si="6"/>
        <v>7000</v>
      </c>
      <c r="K9" s="15">
        <f t="shared" si="8"/>
        <v>4427.4800444022158</v>
      </c>
      <c r="L9" s="11">
        <f t="shared" si="9"/>
        <v>43709</v>
      </c>
      <c r="M9" s="15">
        <f t="shared" ref="M9:M14" si="11">ROUNDUP(IF(A9=0,"",NPER(D9/12,$C$2,-K9)),0)</f>
        <v>18</v>
      </c>
      <c r="N9" s="15">
        <f t="shared" si="10"/>
        <v>34</v>
      </c>
      <c r="O9" s="15">
        <f t="shared" si="7"/>
        <v>52</v>
      </c>
      <c r="P9" s="11">
        <f t="shared" si="0"/>
        <v>44256</v>
      </c>
      <c r="Q9" s="9">
        <f t="shared" si="1"/>
        <v>3400</v>
      </c>
      <c r="R9" s="16">
        <f t="shared" si="2"/>
        <v>5400</v>
      </c>
      <c r="S9" s="16">
        <f t="shared" si="3"/>
        <v>3800</v>
      </c>
    </row>
    <row r="10" spans="1:19" x14ac:dyDescent="0.3">
      <c r="A10">
        <v>6</v>
      </c>
      <c r="B10" s="12" t="e">
        <f>VLOOKUP($A10,'Debt Reduction Calculator'!$B$10:$S$18,B$4,FALSE)</f>
        <v>#N/A</v>
      </c>
      <c r="C10" s="1" t="e">
        <f>VLOOKUP($A10,'Debt Reduction Calculator'!$B$10:$S$18,C$4,FALSE)</f>
        <v>#N/A</v>
      </c>
      <c r="D10" s="4" t="e">
        <f>VLOOKUP($A10,'Debt Reduction Calculator'!$B$10:$S$18,D$4,FALSE)</f>
        <v>#N/A</v>
      </c>
      <c r="E10" s="5" t="e">
        <f>VLOOKUP($A10,'Debt Reduction Calculator'!$B$10:$S$18,E$4,FALSE)</f>
        <v>#N/A</v>
      </c>
      <c r="F10" s="6" t="e">
        <f>VLOOKUP($A10,'Debt Reduction Calculator'!$B$10:$S$18,F$4,FALSE)</f>
        <v>#N/A</v>
      </c>
      <c r="G10" s="14" t="e">
        <f>VLOOKUP($A10,'Debt Reduction Calculator'!$B$10:$S$18,G$4,FALSE)</f>
        <v>#N/A</v>
      </c>
      <c r="H10" s="2" t="e">
        <f t="shared" si="4"/>
        <v>#N/A</v>
      </c>
      <c r="I10" s="8" t="e">
        <f t="shared" si="5"/>
        <v>#N/A</v>
      </c>
      <c r="J10" s="3" t="e">
        <f t="shared" si="6"/>
        <v>#N/A</v>
      </c>
      <c r="K10" s="15" t="e">
        <f t="shared" si="8"/>
        <v>#N/A</v>
      </c>
      <c r="L10" s="11">
        <f t="shared" ref="L10:L14" si="12">P9</f>
        <v>44256</v>
      </c>
      <c r="M10" s="15" t="e">
        <f t="shared" si="11"/>
        <v>#N/A</v>
      </c>
      <c r="N10" s="15">
        <f t="shared" si="10"/>
        <v>52</v>
      </c>
      <c r="O10" s="15" t="e">
        <f t="shared" si="7"/>
        <v>#N/A</v>
      </c>
      <c r="P10" s="11" t="e">
        <f t="shared" si="0"/>
        <v>#N/A</v>
      </c>
      <c r="Q10" s="9" t="e">
        <f t="shared" si="1"/>
        <v>#N/A</v>
      </c>
      <c r="R10" s="16" t="e">
        <f t="shared" si="2"/>
        <v>#N/A</v>
      </c>
      <c r="S10" s="16" t="e">
        <f t="shared" si="3"/>
        <v>#N/A</v>
      </c>
    </row>
    <row r="11" spans="1:19" x14ac:dyDescent="0.3">
      <c r="A11">
        <v>7</v>
      </c>
      <c r="B11" s="12" t="e">
        <f>VLOOKUP($A11,'Debt Reduction Calculator'!$B$10:$S$18,B$4,FALSE)</f>
        <v>#N/A</v>
      </c>
      <c r="C11" s="1" t="e">
        <f>VLOOKUP($A11,'Debt Reduction Calculator'!$B$10:$S$18,C$4,FALSE)</f>
        <v>#N/A</v>
      </c>
      <c r="D11" s="4" t="e">
        <f>VLOOKUP($A11,'Debt Reduction Calculator'!$B$10:$S$18,D$4,FALSE)</f>
        <v>#N/A</v>
      </c>
      <c r="E11" s="5" t="e">
        <f>VLOOKUP($A11,'Debt Reduction Calculator'!$B$10:$S$18,E$4,FALSE)</f>
        <v>#N/A</v>
      </c>
      <c r="F11" s="6" t="e">
        <f>VLOOKUP($A11,'Debt Reduction Calculator'!$B$10:$S$18,F$4,FALSE)</f>
        <v>#N/A</v>
      </c>
      <c r="G11" s="14" t="e">
        <f>VLOOKUP($A11,'Debt Reduction Calculator'!$B$10:$S$18,G$4,FALSE)</f>
        <v>#N/A</v>
      </c>
      <c r="H11" s="2" t="e">
        <f t="shared" si="4"/>
        <v>#N/A</v>
      </c>
      <c r="I11" s="8" t="e">
        <f t="shared" si="5"/>
        <v>#N/A</v>
      </c>
      <c r="J11" s="3" t="e">
        <f t="shared" si="6"/>
        <v>#N/A</v>
      </c>
      <c r="K11" s="15" t="e">
        <f t="shared" si="8"/>
        <v>#N/A</v>
      </c>
      <c r="L11" s="11" t="e">
        <f t="shared" si="12"/>
        <v>#N/A</v>
      </c>
      <c r="M11" s="15" t="e">
        <f t="shared" si="11"/>
        <v>#N/A</v>
      </c>
      <c r="N11" s="15" t="e">
        <f t="shared" si="10"/>
        <v>#N/A</v>
      </c>
      <c r="O11" s="15" t="e">
        <f t="shared" si="7"/>
        <v>#N/A</v>
      </c>
      <c r="P11" s="11" t="e">
        <f t="shared" si="0"/>
        <v>#N/A</v>
      </c>
      <c r="Q11" s="9" t="e">
        <f t="shared" si="1"/>
        <v>#N/A</v>
      </c>
      <c r="R11" s="16" t="e">
        <f t="shared" si="2"/>
        <v>#N/A</v>
      </c>
      <c r="S11" s="16" t="e">
        <f t="shared" si="3"/>
        <v>#N/A</v>
      </c>
    </row>
    <row r="12" spans="1:19" x14ac:dyDescent="0.3">
      <c r="A12">
        <v>8</v>
      </c>
      <c r="B12" s="12" t="e">
        <f>VLOOKUP($A12,'Debt Reduction Calculator'!$B$10:$S$18,B$4,FALSE)</f>
        <v>#N/A</v>
      </c>
      <c r="C12" s="1" t="e">
        <f>VLOOKUP($A12,'Debt Reduction Calculator'!$B$10:$S$18,C$4,FALSE)</f>
        <v>#N/A</v>
      </c>
      <c r="D12" s="4" t="e">
        <f>VLOOKUP($A12,'Debt Reduction Calculator'!$B$10:$S$18,D$4,FALSE)</f>
        <v>#N/A</v>
      </c>
      <c r="E12" s="5" t="e">
        <f>VLOOKUP($A12,'Debt Reduction Calculator'!$B$10:$S$18,E$4,FALSE)</f>
        <v>#N/A</v>
      </c>
      <c r="F12" s="6" t="e">
        <f>VLOOKUP($A12,'Debt Reduction Calculator'!$B$10:$S$18,F$4,FALSE)</f>
        <v>#N/A</v>
      </c>
      <c r="G12" s="14" t="e">
        <f>VLOOKUP($A12,'Debt Reduction Calculator'!$B$10:$S$18,G$4,FALSE)</f>
        <v>#N/A</v>
      </c>
      <c r="H12" s="2" t="e">
        <f t="shared" si="4"/>
        <v>#N/A</v>
      </c>
      <c r="I12" s="8" t="e">
        <f t="shared" si="5"/>
        <v>#N/A</v>
      </c>
      <c r="J12" s="3" t="e">
        <f t="shared" si="6"/>
        <v>#N/A</v>
      </c>
      <c r="K12" s="15" t="e">
        <f t="shared" si="8"/>
        <v>#N/A</v>
      </c>
      <c r="L12" s="11" t="e">
        <f t="shared" si="12"/>
        <v>#N/A</v>
      </c>
      <c r="M12" s="15" t="e">
        <f t="shared" si="11"/>
        <v>#N/A</v>
      </c>
      <c r="N12" s="15" t="e">
        <f t="shared" si="10"/>
        <v>#N/A</v>
      </c>
      <c r="O12" s="15" t="e">
        <f t="shared" si="7"/>
        <v>#N/A</v>
      </c>
      <c r="P12" s="11" t="e">
        <f t="shared" si="0"/>
        <v>#N/A</v>
      </c>
      <c r="Q12" s="9" t="e">
        <f t="shared" si="1"/>
        <v>#N/A</v>
      </c>
      <c r="R12" s="16" t="e">
        <f t="shared" si="2"/>
        <v>#N/A</v>
      </c>
      <c r="S12" s="16" t="e">
        <f t="shared" si="3"/>
        <v>#N/A</v>
      </c>
    </row>
    <row r="13" spans="1:19" x14ac:dyDescent="0.3">
      <c r="A13">
        <v>9</v>
      </c>
      <c r="B13" s="12" t="e">
        <f>VLOOKUP($A13,'Debt Reduction Calculator'!$B$10:$S$18,B$4,FALSE)</f>
        <v>#N/A</v>
      </c>
      <c r="C13" s="1" t="e">
        <f>VLOOKUP($A13,'Debt Reduction Calculator'!$B$10:$S$18,C$4,FALSE)</f>
        <v>#N/A</v>
      </c>
      <c r="D13" s="4" t="e">
        <f>VLOOKUP($A13,'Debt Reduction Calculator'!$B$10:$S$18,D$4,FALSE)</f>
        <v>#N/A</v>
      </c>
      <c r="E13" s="5" t="e">
        <f>VLOOKUP($A13,'Debt Reduction Calculator'!$B$10:$S$18,E$4,FALSE)</f>
        <v>#N/A</v>
      </c>
      <c r="F13" s="6" t="e">
        <f>VLOOKUP($A13,'Debt Reduction Calculator'!$B$10:$S$18,F$4,FALSE)</f>
        <v>#N/A</v>
      </c>
      <c r="G13" s="14" t="e">
        <f>VLOOKUP($A13,'Debt Reduction Calculator'!$B$10:$S$18,G$4,FALSE)</f>
        <v>#N/A</v>
      </c>
      <c r="H13" s="2" t="e">
        <f t="shared" si="4"/>
        <v>#N/A</v>
      </c>
      <c r="I13" s="8" t="e">
        <f t="shared" si="5"/>
        <v>#N/A</v>
      </c>
      <c r="J13" s="3" t="e">
        <f t="shared" si="6"/>
        <v>#N/A</v>
      </c>
      <c r="K13" s="15" t="e">
        <f t="shared" si="8"/>
        <v>#N/A</v>
      </c>
      <c r="L13" s="11" t="e">
        <f t="shared" si="12"/>
        <v>#N/A</v>
      </c>
      <c r="M13" s="15" t="e">
        <f t="shared" si="11"/>
        <v>#N/A</v>
      </c>
      <c r="N13" s="15" t="e">
        <f t="shared" si="10"/>
        <v>#N/A</v>
      </c>
      <c r="O13" s="15" t="e">
        <f t="shared" si="7"/>
        <v>#N/A</v>
      </c>
      <c r="P13" s="11" t="e">
        <f t="shared" si="0"/>
        <v>#N/A</v>
      </c>
      <c r="Q13" s="9" t="e">
        <f t="shared" si="1"/>
        <v>#N/A</v>
      </c>
      <c r="R13" s="16" t="e">
        <f t="shared" si="2"/>
        <v>#N/A</v>
      </c>
      <c r="S13" s="16" t="e">
        <f t="shared" si="3"/>
        <v>#N/A</v>
      </c>
    </row>
    <row r="14" spans="1:19" x14ac:dyDescent="0.3">
      <c r="A14">
        <v>10</v>
      </c>
      <c r="B14" s="12" t="e">
        <f>VLOOKUP($A14,'Debt Reduction Calculator'!$B$10:$S$18,B$4,FALSE)</f>
        <v>#N/A</v>
      </c>
      <c r="C14" s="1" t="e">
        <f>VLOOKUP($A14,'Debt Reduction Calculator'!$B$10:$S$18,C$4,FALSE)</f>
        <v>#N/A</v>
      </c>
      <c r="D14" s="4" t="e">
        <f>VLOOKUP($A14,'Debt Reduction Calculator'!$B$10:$S$18,D$4,FALSE)</f>
        <v>#N/A</v>
      </c>
      <c r="E14" s="5" t="e">
        <f>VLOOKUP($A14,'Debt Reduction Calculator'!$B$10:$S$18,E$4,FALSE)</f>
        <v>#N/A</v>
      </c>
      <c r="F14" s="6" t="e">
        <f>VLOOKUP($A14,'Debt Reduction Calculator'!$B$10:$S$18,F$4,FALSE)</f>
        <v>#N/A</v>
      </c>
      <c r="G14" s="14" t="e">
        <f>VLOOKUP($A14,'Debt Reduction Calculator'!$B$10:$S$18,G$4,FALSE)</f>
        <v>#N/A</v>
      </c>
      <c r="H14" s="2" t="e">
        <f t="shared" si="4"/>
        <v>#N/A</v>
      </c>
      <c r="I14" s="8" t="e">
        <f t="shared" si="5"/>
        <v>#N/A</v>
      </c>
      <c r="J14" s="3" t="e">
        <f t="shared" si="6"/>
        <v>#N/A</v>
      </c>
      <c r="K14" s="15" t="e">
        <f t="shared" si="8"/>
        <v>#N/A</v>
      </c>
      <c r="L14" s="11" t="e">
        <f t="shared" si="12"/>
        <v>#N/A</v>
      </c>
      <c r="M14" s="15" t="e">
        <f t="shared" si="11"/>
        <v>#N/A</v>
      </c>
      <c r="N14" s="15" t="e">
        <f t="shared" si="10"/>
        <v>#N/A</v>
      </c>
      <c r="O14" s="15" t="e">
        <f t="shared" si="7"/>
        <v>#N/A</v>
      </c>
      <c r="P14" s="11" t="e">
        <f t="shared" si="0"/>
        <v>#N/A</v>
      </c>
      <c r="Q14" s="9" t="e">
        <f t="shared" si="1"/>
        <v>#N/A</v>
      </c>
      <c r="R14" s="16" t="e">
        <f t="shared" si="2"/>
        <v>#N/A</v>
      </c>
      <c r="S14" s="16" t="e">
        <f t="shared" si="3"/>
        <v>#N/A</v>
      </c>
    </row>
    <row r="16" spans="1:19" x14ac:dyDescent="0.3">
      <c r="A16">
        <v>1</v>
      </c>
      <c r="B16" s="12" t="str">
        <f>VLOOKUP($A16,'Debt Reduction Calculator'!$A$10:$S$18,C$4,FALSE)</f>
        <v>Personal Loan</v>
      </c>
      <c r="C16" s="1">
        <f>VLOOKUP($A16,'Debt Reduction Calculator'!$A$10:$S$18,D$4,FALSE)</f>
        <v>5000</v>
      </c>
      <c r="D16" s="4">
        <f>VLOOKUP($A16,'Debt Reduction Calculator'!$A$10:$S$18,E$4,FALSE)</f>
        <v>0.21</v>
      </c>
      <c r="E16" s="5">
        <f>VLOOKUP($A16,'Debt Reduction Calculator'!$A$10:$S$18,F$4,FALSE)</f>
        <v>0.02</v>
      </c>
      <c r="F16" s="6">
        <f>VLOOKUP($A16,'Debt Reduction Calculator'!$A$10:$S$18,G$4,FALSE)</f>
        <v>60</v>
      </c>
      <c r="G16" s="14">
        <f>VLOOKUP($A16,'Debt Reduction Calculator'!$A$10:$S$18,H$4,FALSE)</f>
        <v>100</v>
      </c>
      <c r="H16" s="2">
        <f>ROUNDUP(IF(A16=0,"",NPER(D16/12,G16,-C16)),0)</f>
        <v>120</v>
      </c>
      <c r="I16" s="8">
        <f>DATE(YEAR($C$1),H16+MONTH($C$1),DAY($C$1))</f>
        <v>46327</v>
      </c>
      <c r="J16" s="3">
        <f>IF(A16=0,"",H16*G16-C16)</f>
        <v>7000</v>
      </c>
      <c r="K16" s="15">
        <f>C16</f>
        <v>5000</v>
      </c>
      <c r="L16" s="11">
        <f>C1</f>
        <v>42675</v>
      </c>
      <c r="M16" s="15">
        <f>ROUNDUP(IF(A16=0,"",NPER(D16/12,$C$2,-K16)),0)</f>
        <v>20</v>
      </c>
      <c r="N16" s="15">
        <v>0</v>
      </c>
      <c r="O16" s="15">
        <f t="shared" ref="O16:O25" si="13">M16+N16</f>
        <v>20</v>
      </c>
      <c r="P16" s="11">
        <f t="shared" ref="P16:P25" si="14">DATE(YEAR(L16),M16+MONTH(L16),DAY(L16))</f>
        <v>43282</v>
      </c>
      <c r="Q16" s="9">
        <f t="shared" ref="Q16:Q17" si="15">N16*G16</f>
        <v>0</v>
      </c>
      <c r="R16" s="16">
        <f t="shared" ref="R16:R17" si="16">M16*$C$2</f>
        <v>6000</v>
      </c>
      <c r="S16" s="16">
        <f t="shared" ref="S16:S19" si="17">R16+Q16-C16</f>
        <v>1000</v>
      </c>
    </row>
    <row r="17" spans="1:20" x14ac:dyDescent="0.3">
      <c r="A17">
        <v>2</v>
      </c>
      <c r="B17" s="12" t="str">
        <f>VLOOKUP($A17,'Debt Reduction Calculator'!$A$10:$S$18,C$4,FALSE)</f>
        <v>Credit Card 4</v>
      </c>
      <c r="C17" s="1">
        <f>VLOOKUP($A17,'Debt Reduction Calculator'!$A$10:$S$18,D$4,FALSE)</f>
        <v>700</v>
      </c>
      <c r="D17" s="4">
        <f>VLOOKUP($A17,'Debt Reduction Calculator'!$A$10:$S$18,E$4,FALSE)</f>
        <v>0.2</v>
      </c>
      <c r="E17" s="5">
        <f>VLOOKUP($A17,'Debt Reduction Calculator'!$A$10:$S$18,F$4,FALSE)</f>
        <v>0.02</v>
      </c>
      <c r="F17" s="6">
        <f>VLOOKUP($A17,'Debt Reduction Calculator'!$A$10:$S$18,G$4,FALSE)</f>
        <v>60</v>
      </c>
      <c r="G17" s="14">
        <f>VLOOKUP($A17,'Debt Reduction Calculator'!$A$10:$S$18,H$4,FALSE)</f>
        <v>14</v>
      </c>
      <c r="H17" s="2">
        <f t="shared" ref="H17:H25" si="18">ROUNDUP(IF(A17=0,"",NPER(D17/12,G17,-C17)),0)</f>
        <v>109</v>
      </c>
      <c r="I17" s="8">
        <f t="shared" ref="I17:I25" si="19">DATE(YEAR($C$1),H17+MONTH($C$1),DAY($C$1))</f>
        <v>45992</v>
      </c>
      <c r="J17" s="3">
        <f t="shared" ref="J17:J25" si="20">IF(A17=0,"",H17*G17-C17)</f>
        <v>826</v>
      </c>
      <c r="K17" s="15">
        <f>IPMT(D17/12,N17+1,H17,-C17)/(D17/12)</f>
        <v>645.79966630036904</v>
      </c>
      <c r="L17" s="11">
        <f>P16</f>
        <v>43282</v>
      </c>
      <c r="M17" s="15">
        <f t="shared" ref="M17:M25" si="21">ROUNDUP(IF(A17=0,"",NPER(D17/12,$C$2,-K17)),0)</f>
        <v>3</v>
      </c>
      <c r="N17" s="15">
        <f>M16</f>
        <v>20</v>
      </c>
      <c r="O17" s="15">
        <f t="shared" si="13"/>
        <v>23</v>
      </c>
      <c r="P17" s="11">
        <f t="shared" si="14"/>
        <v>43374</v>
      </c>
      <c r="Q17" s="9">
        <f t="shared" si="15"/>
        <v>280</v>
      </c>
      <c r="R17" s="16">
        <f t="shared" si="16"/>
        <v>900</v>
      </c>
      <c r="S17" s="16">
        <f t="shared" si="17"/>
        <v>480</v>
      </c>
    </row>
    <row r="18" spans="1:20" x14ac:dyDescent="0.3">
      <c r="A18">
        <v>3</v>
      </c>
      <c r="B18" s="12" t="str">
        <f>VLOOKUP($A18,'Debt Reduction Calculator'!$A$10:$S$18,C$4,FALSE)</f>
        <v>Credit Card 1</v>
      </c>
      <c r="C18" s="1">
        <f>VLOOKUP($A18,'Debt Reduction Calculator'!$A$10:$S$18,D$4,FALSE)</f>
        <v>3200</v>
      </c>
      <c r="D18" s="4">
        <f>VLOOKUP($A18,'Debt Reduction Calculator'!$A$10:$S$18,E$4,FALSE)</f>
        <v>0.18</v>
      </c>
      <c r="E18" s="5">
        <f>VLOOKUP($A18,'Debt Reduction Calculator'!$A$10:$S$18,F$4,FALSE)</f>
        <v>2.2499999999999999E-2</v>
      </c>
      <c r="F18" s="6">
        <f>VLOOKUP($A18,'Debt Reduction Calculator'!$A$10:$S$18,G$4,FALSE)</f>
        <v>60</v>
      </c>
      <c r="G18" s="14">
        <f>VLOOKUP($A18,'Debt Reduction Calculator'!$A$10:$S$18,H$4,FALSE)</f>
        <v>72</v>
      </c>
      <c r="H18" s="2">
        <f t="shared" si="18"/>
        <v>74</v>
      </c>
      <c r="I18" s="8">
        <f t="shared" si="19"/>
        <v>44927</v>
      </c>
      <c r="J18" s="3">
        <f t="shared" si="20"/>
        <v>2128</v>
      </c>
      <c r="K18" s="15">
        <f t="shared" ref="K18:K25" si="22">IPMT(D18/12,N18+1,H18,-C18)/(D18/12)</f>
        <v>2549.6693519461087</v>
      </c>
      <c r="L18" s="11">
        <f>P17</f>
        <v>43374</v>
      </c>
      <c r="M18" s="15">
        <f t="shared" si="21"/>
        <v>10</v>
      </c>
      <c r="N18" s="15">
        <f>M17+N17</f>
        <v>23</v>
      </c>
      <c r="O18" s="15">
        <f t="shared" si="13"/>
        <v>33</v>
      </c>
      <c r="P18" s="11">
        <f t="shared" si="14"/>
        <v>43678</v>
      </c>
      <c r="Q18" s="9">
        <f>N18*G18</f>
        <v>1656</v>
      </c>
      <c r="R18" s="16">
        <f>M18*$C$2</f>
        <v>3000</v>
      </c>
      <c r="S18" s="16">
        <f t="shared" si="17"/>
        <v>1456</v>
      </c>
    </row>
    <row r="19" spans="1:20" x14ac:dyDescent="0.3">
      <c r="A19">
        <v>4</v>
      </c>
      <c r="B19" s="12" t="str">
        <f>VLOOKUP($A19,'Debt Reduction Calculator'!$A$10:$S$18,C$4,FALSE)</f>
        <v>Credit Card 2</v>
      </c>
      <c r="C19" s="1">
        <f>VLOOKUP($A19,'Debt Reduction Calculator'!$A$10:$S$18,D$4,FALSE)</f>
        <v>4000</v>
      </c>
      <c r="D19" s="4">
        <f>VLOOKUP($A19,'Debt Reduction Calculator'!$A$10:$S$18,E$4,FALSE)</f>
        <v>0.18</v>
      </c>
      <c r="E19" s="5">
        <f>VLOOKUP($A19,'Debt Reduction Calculator'!$A$10:$S$18,F$4,FALSE)</f>
        <v>0.02</v>
      </c>
      <c r="F19" s="6">
        <f>VLOOKUP($A19,'Debt Reduction Calculator'!$A$10:$S$18,G$4,FALSE)</f>
        <v>60</v>
      </c>
      <c r="G19" s="14">
        <f>VLOOKUP($A19,'Debt Reduction Calculator'!$A$10:$S$18,H$4,FALSE)</f>
        <v>80</v>
      </c>
      <c r="H19" s="2">
        <f t="shared" si="18"/>
        <v>94</v>
      </c>
      <c r="I19" s="8">
        <f t="shared" si="19"/>
        <v>45536</v>
      </c>
      <c r="J19" s="3">
        <f t="shared" si="20"/>
        <v>3520</v>
      </c>
      <c r="K19" s="15">
        <f t="shared" si="22"/>
        <v>3168.7935120401517</v>
      </c>
      <c r="L19" s="11">
        <f t="shared" ref="L19:L25" si="23">P18</f>
        <v>43678</v>
      </c>
      <c r="M19" s="15">
        <f t="shared" si="21"/>
        <v>12</v>
      </c>
      <c r="N19" s="15">
        <f t="shared" ref="N19:N25" si="24">M18+N18</f>
        <v>33</v>
      </c>
      <c r="O19" s="15">
        <f t="shared" si="13"/>
        <v>45</v>
      </c>
      <c r="P19" s="11">
        <f t="shared" si="14"/>
        <v>44044</v>
      </c>
      <c r="Q19" s="9">
        <f t="shared" ref="Q19:Q25" si="25">N19*G19</f>
        <v>2640</v>
      </c>
      <c r="R19" s="16">
        <f t="shared" ref="R19:R25" si="26">M19*$C$2</f>
        <v>3600</v>
      </c>
      <c r="S19" s="16">
        <f t="shared" si="17"/>
        <v>2240</v>
      </c>
    </row>
    <row r="20" spans="1:20" x14ac:dyDescent="0.3">
      <c r="A20">
        <v>5</v>
      </c>
      <c r="B20" s="12" t="str">
        <f>VLOOKUP($A20,'Debt Reduction Calculator'!$A$10:$S$18,C$4,FALSE)</f>
        <v>Credit Card 3</v>
      </c>
      <c r="C20" s="1">
        <f>VLOOKUP($A20,'Debt Reduction Calculator'!$A$10:$S$18,D$4,FALSE)</f>
        <v>1500</v>
      </c>
      <c r="D20" s="4">
        <f>VLOOKUP($A20,'Debt Reduction Calculator'!$A$10:$S$18,E$4,FALSE)</f>
        <v>0.17</v>
      </c>
      <c r="E20" s="5">
        <f>VLOOKUP($A20,'Debt Reduction Calculator'!$A$10:$S$18,F$4,FALSE)</f>
        <v>2.75E-2</v>
      </c>
      <c r="F20" s="6">
        <f>VLOOKUP($A20,'Debt Reduction Calculator'!$A$10:$S$18,G$4,FALSE)</f>
        <v>60</v>
      </c>
      <c r="G20" s="14">
        <f>VLOOKUP($A20,'Debt Reduction Calculator'!$A$10:$S$18,H$4,FALSE)</f>
        <v>41.25</v>
      </c>
      <c r="H20" s="2">
        <f t="shared" si="18"/>
        <v>52</v>
      </c>
      <c r="I20" s="8">
        <f t="shared" si="19"/>
        <v>44256</v>
      </c>
      <c r="J20" s="3">
        <f t="shared" si="20"/>
        <v>645</v>
      </c>
      <c r="K20" s="15">
        <f t="shared" si="22"/>
        <v>271.13241643428296</v>
      </c>
      <c r="L20" s="11">
        <f t="shared" si="23"/>
        <v>44044</v>
      </c>
      <c r="M20" s="15">
        <f t="shared" si="21"/>
        <v>1</v>
      </c>
      <c r="N20" s="15">
        <f t="shared" si="24"/>
        <v>45</v>
      </c>
      <c r="O20" s="15">
        <f t="shared" si="13"/>
        <v>46</v>
      </c>
      <c r="P20" s="11">
        <f t="shared" si="14"/>
        <v>44075</v>
      </c>
      <c r="Q20" s="9">
        <f t="shared" si="25"/>
        <v>1856.25</v>
      </c>
      <c r="R20" s="16">
        <f t="shared" si="26"/>
        <v>300</v>
      </c>
      <c r="S20" s="16">
        <f>R20+Q20-C20</f>
        <v>656.25</v>
      </c>
      <c r="T20" s="9"/>
    </row>
    <row r="21" spans="1:20" x14ac:dyDescent="0.3">
      <c r="A21">
        <v>6</v>
      </c>
      <c r="B21" s="12" t="e">
        <f>VLOOKUP($A21,'Debt Reduction Calculator'!$A$10:$S$18,C$4,FALSE)</f>
        <v>#N/A</v>
      </c>
      <c r="C21" s="1" t="e">
        <f>VLOOKUP($A21,'Debt Reduction Calculator'!$A$10:$S$18,D$4,FALSE)</f>
        <v>#N/A</v>
      </c>
      <c r="D21" s="4" t="e">
        <f>VLOOKUP($A21,'Debt Reduction Calculator'!$A$10:$S$18,E$4,FALSE)</f>
        <v>#N/A</v>
      </c>
      <c r="E21" s="5" t="e">
        <f>VLOOKUP($A21,'Debt Reduction Calculator'!$A$10:$S$18,F$4,FALSE)</f>
        <v>#N/A</v>
      </c>
      <c r="F21" s="6" t="e">
        <f>VLOOKUP($A21,'Debt Reduction Calculator'!$A$10:$S$18,G$4,FALSE)</f>
        <v>#N/A</v>
      </c>
      <c r="G21" s="14" t="e">
        <f>VLOOKUP($A21,'Debt Reduction Calculator'!$A$10:$S$18,H$4,FALSE)</f>
        <v>#N/A</v>
      </c>
      <c r="H21" s="2" t="e">
        <f t="shared" si="18"/>
        <v>#N/A</v>
      </c>
      <c r="I21" s="8" t="e">
        <f t="shared" si="19"/>
        <v>#N/A</v>
      </c>
      <c r="J21" s="3" t="e">
        <f t="shared" si="20"/>
        <v>#N/A</v>
      </c>
      <c r="K21" s="15" t="e">
        <f t="shared" si="22"/>
        <v>#N/A</v>
      </c>
      <c r="L21" s="11">
        <f t="shared" si="23"/>
        <v>44075</v>
      </c>
      <c r="M21" s="15" t="e">
        <f t="shared" si="21"/>
        <v>#N/A</v>
      </c>
      <c r="N21" s="15">
        <f t="shared" si="24"/>
        <v>46</v>
      </c>
      <c r="O21" s="15" t="e">
        <f t="shared" si="13"/>
        <v>#N/A</v>
      </c>
      <c r="P21" s="11" t="e">
        <f t="shared" si="14"/>
        <v>#N/A</v>
      </c>
      <c r="Q21" s="9" t="e">
        <f t="shared" si="25"/>
        <v>#N/A</v>
      </c>
      <c r="R21" s="16" t="e">
        <f t="shared" si="26"/>
        <v>#N/A</v>
      </c>
      <c r="S21" s="16" t="e">
        <f t="shared" ref="S21:S25" si="27">R21+Q21-C21</f>
        <v>#N/A</v>
      </c>
    </row>
    <row r="22" spans="1:20" x14ac:dyDescent="0.3">
      <c r="A22">
        <v>7</v>
      </c>
      <c r="B22" s="12" t="e">
        <f>VLOOKUP($A22,'Debt Reduction Calculator'!$A$10:$S$18,C$4,FALSE)</f>
        <v>#N/A</v>
      </c>
      <c r="C22" s="1" t="e">
        <f>VLOOKUP($A22,'Debt Reduction Calculator'!$A$10:$S$18,D$4,FALSE)</f>
        <v>#N/A</v>
      </c>
      <c r="D22" s="4" t="e">
        <f>VLOOKUP($A22,'Debt Reduction Calculator'!$A$10:$S$18,E$4,FALSE)</f>
        <v>#N/A</v>
      </c>
      <c r="E22" s="5" t="e">
        <f>VLOOKUP($A22,'Debt Reduction Calculator'!$A$10:$S$18,F$4,FALSE)</f>
        <v>#N/A</v>
      </c>
      <c r="F22" s="6" t="e">
        <f>VLOOKUP($A22,'Debt Reduction Calculator'!$A$10:$S$18,G$4,FALSE)</f>
        <v>#N/A</v>
      </c>
      <c r="G22" s="14" t="e">
        <f>VLOOKUP($A22,'Debt Reduction Calculator'!$A$10:$S$18,H$4,FALSE)</f>
        <v>#N/A</v>
      </c>
      <c r="H22" s="2" t="e">
        <f t="shared" si="18"/>
        <v>#N/A</v>
      </c>
      <c r="I22" s="8" t="e">
        <f t="shared" si="19"/>
        <v>#N/A</v>
      </c>
      <c r="J22" s="3" t="e">
        <f t="shared" si="20"/>
        <v>#N/A</v>
      </c>
      <c r="K22" s="15" t="e">
        <f t="shared" si="22"/>
        <v>#N/A</v>
      </c>
      <c r="L22" s="11" t="e">
        <f t="shared" si="23"/>
        <v>#N/A</v>
      </c>
      <c r="M22" s="15" t="e">
        <f t="shared" si="21"/>
        <v>#N/A</v>
      </c>
      <c r="N22" s="15" t="e">
        <f t="shared" si="24"/>
        <v>#N/A</v>
      </c>
      <c r="O22" s="15" t="e">
        <f t="shared" si="13"/>
        <v>#N/A</v>
      </c>
      <c r="P22" s="11" t="e">
        <f t="shared" si="14"/>
        <v>#N/A</v>
      </c>
      <c r="Q22" s="9" t="e">
        <f t="shared" si="25"/>
        <v>#N/A</v>
      </c>
      <c r="R22" s="16" t="e">
        <f t="shared" si="26"/>
        <v>#N/A</v>
      </c>
      <c r="S22" s="16" t="e">
        <f t="shared" si="27"/>
        <v>#N/A</v>
      </c>
    </row>
    <row r="23" spans="1:20" x14ac:dyDescent="0.3">
      <c r="A23">
        <v>8</v>
      </c>
      <c r="B23" s="12" t="e">
        <f>VLOOKUP($A23,'Debt Reduction Calculator'!$A$10:$S$18,C$4,FALSE)</f>
        <v>#N/A</v>
      </c>
      <c r="C23" s="1" t="e">
        <f>VLOOKUP($A23,'Debt Reduction Calculator'!$A$10:$S$18,D$4,FALSE)</f>
        <v>#N/A</v>
      </c>
      <c r="D23" s="4" t="e">
        <f>VLOOKUP($A23,'Debt Reduction Calculator'!$A$10:$S$18,E$4,FALSE)</f>
        <v>#N/A</v>
      </c>
      <c r="E23" s="5" t="e">
        <f>VLOOKUP($A23,'Debt Reduction Calculator'!$A$10:$S$18,F$4,FALSE)</f>
        <v>#N/A</v>
      </c>
      <c r="F23" s="6" t="e">
        <f>VLOOKUP($A23,'Debt Reduction Calculator'!$A$10:$S$18,G$4,FALSE)</f>
        <v>#N/A</v>
      </c>
      <c r="G23" s="14" t="e">
        <f>VLOOKUP($A23,'Debt Reduction Calculator'!$A$10:$S$18,H$4,FALSE)</f>
        <v>#N/A</v>
      </c>
      <c r="H23" s="2" t="e">
        <f t="shared" si="18"/>
        <v>#N/A</v>
      </c>
      <c r="I23" s="8" t="e">
        <f t="shared" si="19"/>
        <v>#N/A</v>
      </c>
      <c r="J23" s="3" t="e">
        <f t="shared" si="20"/>
        <v>#N/A</v>
      </c>
      <c r="K23" s="15" t="e">
        <f t="shared" si="22"/>
        <v>#N/A</v>
      </c>
      <c r="L23" s="11" t="e">
        <f t="shared" si="23"/>
        <v>#N/A</v>
      </c>
      <c r="M23" s="15" t="e">
        <f t="shared" si="21"/>
        <v>#N/A</v>
      </c>
      <c r="N23" s="15" t="e">
        <f t="shared" si="24"/>
        <v>#N/A</v>
      </c>
      <c r="O23" s="15" t="e">
        <f t="shared" si="13"/>
        <v>#N/A</v>
      </c>
      <c r="P23" s="11" t="e">
        <f t="shared" si="14"/>
        <v>#N/A</v>
      </c>
      <c r="Q23" s="9" t="e">
        <f t="shared" si="25"/>
        <v>#N/A</v>
      </c>
      <c r="R23" s="16" t="e">
        <f t="shared" si="26"/>
        <v>#N/A</v>
      </c>
      <c r="S23" s="16" t="e">
        <f t="shared" si="27"/>
        <v>#N/A</v>
      </c>
    </row>
    <row r="24" spans="1:20" x14ac:dyDescent="0.3">
      <c r="A24">
        <v>9</v>
      </c>
      <c r="B24" s="12" t="e">
        <f>VLOOKUP($A24,'Debt Reduction Calculator'!$A$10:$S$18,C$4,FALSE)</f>
        <v>#N/A</v>
      </c>
      <c r="C24" s="1" t="e">
        <f>VLOOKUP($A24,'Debt Reduction Calculator'!$A$10:$S$18,D$4,FALSE)</f>
        <v>#N/A</v>
      </c>
      <c r="D24" s="4" t="e">
        <f>VLOOKUP($A24,'Debt Reduction Calculator'!$A$10:$S$18,E$4,FALSE)</f>
        <v>#N/A</v>
      </c>
      <c r="E24" s="5" t="e">
        <f>VLOOKUP($A24,'Debt Reduction Calculator'!$A$10:$S$18,F$4,FALSE)</f>
        <v>#N/A</v>
      </c>
      <c r="F24" s="6" t="e">
        <f>VLOOKUP($A24,'Debt Reduction Calculator'!$A$10:$S$18,G$4,FALSE)</f>
        <v>#N/A</v>
      </c>
      <c r="G24" s="14" t="e">
        <f>VLOOKUP($A24,'Debt Reduction Calculator'!$A$10:$S$18,H$4,FALSE)</f>
        <v>#N/A</v>
      </c>
      <c r="H24" s="2" t="e">
        <f t="shared" si="18"/>
        <v>#N/A</v>
      </c>
      <c r="I24" s="8" t="e">
        <f t="shared" si="19"/>
        <v>#N/A</v>
      </c>
      <c r="J24" s="3" t="e">
        <f t="shared" si="20"/>
        <v>#N/A</v>
      </c>
      <c r="K24" s="15" t="e">
        <f t="shared" si="22"/>
        <v>#N/A</v>
      </c>
      <c r="L24" s="11" t="e">
        <f t="shared" si="23"/>
        <v>#N/A</v>
      </c>
      <c r="M24" s="15" t="e">
        <f t="shared" si="21"/>
        <v>#N/A</v>
      </c>
      <c r="N24" s="15" t="e">
        <f t="shared" si="24"/>
        <v>#N/A</v>
      </c>
      <c r="O24" s="15" t="e">
        <f t="shared" si="13"/>
        <v>#N/A</v>
      </c>
      <c r="P24" s="11" t="e">
        <f t="shared" si="14"/>
        <v>#N/A</v>
      </c>
      <c r="Q24" s="9" t="e">
        <f t="shared" si="25"/>
        <v>#N/A</v>
      </c>
      <c r="R24" s="16" t="e">
        <f t="shared" si="26"/>
        <v>#N/A</v>
      </c>
      <c r="S24" s="16" t="e">
        <f t="shared" si="27"/>
        <v>#N/A</v>
      </c>
    </row>
    <row r="25" spans="1:20" x14ac:dyDescent="0.3">
      <c r="A25">
        <v>10</v>
      </c>
      <c r="B25" s="12" t="e">
        <f>VLOOKUP($A25,'Debt Reduction Calculator'!$A$10:$S$18,C$4,FALSE)</f>
        <v>#N/A</v>
      </c>
      <c r="C25" s="1" t="e">
        <f>VLOOKUP($A25,'Debt Reduction Calculator'!$A$10:$S$18,D$4,FALSE)</f>
        <v>#N/A</v>
      </c>
      <c r="D25" s="4" t="e">
        <f>VLOOKUP($A25,'Debt Reduction Calculator'!$A$10:$S$18,E$4,FALSE)</f>
        <v>#N/A</v>
      </c>
      <c r="E25" s="5" t="e">
        <f>VLOOKUP($A25,'Debt Reduction Calculator'!$A$10:$S$18,F$4,FALSE)</f>
        <v>#N/A</v>
      </c>
      <c r="F25" s="6" t="e">
        <f>VLOOKUP($A25,'Debt Reduction Calculator'!$A$10:$S$18,G$4,FALSE)</f>
        <v>#N/A</v>
      </c>
      <c r="G25" s="14" t="e">
        <f>VLOOKUP($A25,'Debt Reduction Calculator'!$A$10:$S$18,H$4,FALSE)</f>
        <v>#N/A</v>
      </c>
      <c r="H25" s="2" t="e">
        <f t="shared" si="18"/>
        <v>#N/A</v>
      </c>
      <c r="I25" s="8" t="e">
        <f t="shared" si="19"/>
        <v>#N/A</v>
      </c>
      <c r="J25" s="3" t="e">
        <f t="shared" si="20"/>
        <v>#N/A</v>
      </c>
      <c r="K25" s="15" t="e">
        <f t="shared" si="22"/>
        <v>#N/A</v>
      </c>
      <c r="L25" s="11" t="e">
        <f t="shared" si="23"/>
        <v>#N/A</v>
      </c>
      <c r="M25" s="15" t="e">
        <f t="shared" si="21"/>
        <v>#N/A</v>
      </c>
      <c r="N25" s="15" t="e">
        <f t="shared" si="24"/>
        <v>#N/A</v>
      </c>
      <c r="O25" s="15" t="e">
        <f t="shared" si="13"/>
        <v>#N/A</v>
      </c>
      <c r="P25" s="11" t="e">
        <f t="shared" si="14"/>
        <v>#N/A</v>
      </c>
      <c r="Q25" s="9" t="e">
        <f t="shared" si="25"/>
        <v>#N/A</v>
      </c>
      <c r="R25" s="16" t="e">
        <f t="shared" si="26"/>
        <v>#N/A</v>
      </c>
      <c r="S25" s="16" t="e">
        <f t="shared" si="27"/>
        <v>#N/A</v>
      </c>
    </row>
    <row r="27" spans="1:20" x14ac:dyDescent="0.3">
      <c r="C27" s="11"/>
    </row>
    <row r="29" spans="1:20" x14ac:dyDescent="0.3">
      <c r="D29" s="11"/>
      <c r="G29" s="11"/>
    </row>
    <row r="30" spans="1:20" x14ac:dyDescent="0.3">
      <c r="D30" s="11"/>
      <c r="G30" s="11"/>
    </row>
    <row r="31" spans="1:20" x14ac:dyDescent="0.3">
      <c r="D31" s="11"/>
      <c r="G31" s="11"/>
    </row>
    <row r="32" spans="1:20" x14ac:dyDescent="0.3">
      <c r="D32" s="11"/>
      <c r="G32" s="11"/>
    </row>
    <row r="33" spans="4:7" x14ac:dyDescent="0.3">
      <c r="D33" s="11"/>
      <c r="G33" s="11"/>
    </row>
    <row r="34" spans="4:7" x14ac:dyDescent="0.3">
      <c r="G34" s="11"/>
    </row>
    <row r="35" spans="4:7" x14ac:dyDescent="0.3">
      <c r="G35" s="11"/>
    </row>
    <row r="36" spans="4:7" x14ac:dyDescent="0.3">
      <c r="G36" s="11"/>
    </row>
    <row r="37" spans="4:7" x14ac:dyDescent="0.3">
      <c r="G37" s="11"/>
    </row>
    <row r="38" spans="4:7" x14ac:dyDescent="0.3">
      <c r="G38" s="1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Debt Reduction Calculator</vt:lpstr>
      <vt:lpstr>Copyright</vt:lpstr>
      <vt:lpstr>Copyright-2</vt:lpstr>
      <vt:lpstr>Dummy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Reduction Calculator</dc:title>
  <dc:creator>R. Musadya</dc:creator>
  <cp:lastModifiedBy>Admin</cp:lastModifiedBy>
  <cp:lastPrinted>2011-11-01T02:28:42Z</cp:lastPrinted>
  <dcterms:created xsi:type="dcterms:W3CDTF">2011-10-31T00:55:16Z</dcterms:created>
  <dcterms:modified xsi:type="dcterms:W3CDTF">2023-03-27T12:24:35Z</dcterms:modified>
</cp:coreProperties>
</file>